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naud\Desktop\PROCESSUS\PROCESSUS_4\"/>
    </mc:Choice>
  </mc:AlternateContent>
  <bookViews>
    <workbookView xWindow="0" yWindow="0" windowWidth="24000" windowHeight="9600" firstSheet="1" activeTab="1"/>
  </bookViews>
  <sheets>
    <sheet name="cattiaux" sheetId="10" r:id="rId1"/>
    <sheet name="Annexe 6" sheetId="14" r:id="rId2"/>
  </sheets>
  <definedNames>
    <definedName name="_SB09" localSheetId="0">#REF!</definedName>
    <definedName name="_SB09">#REF!</definedName>
    <definedName name="_SB1" localSheetId="0">#REF!</definedName>
    <definedName name="_SB1">#REF!</definedName>
    <definedName name="_SB10">#REF!</definedName>
    <definedName name="_SB109" localSheetId="0">#REF!</definedName>
    <definedName name="_SB109">#REF!</definedName>
    <definedName name="bb">#REF!</definedName>
    <definedName name="blandin">#REF!</definedName>
    <definedName name="dff">#REF!</definedName>
    <definedName name="nb_salariés" localSheetId="0">cattiaux!$C$4</definedName>
    <definedName name="nb_salariés">#REF!</definedName>
    <definedName name="PLAFONDSS" localSheetId="0">cattiaux!$E$15</definedName>
    <definedName name="PLAFONDSS">#REF!</definedName>
    <definedName name="SB" localSheetId="0">cattiaux!$D$18</definedName>
    <definedName name="SB">#REF!</definedName>
    <definedName name="temps_complet" localSheetId="0">cattiaux!$C$4</definedName>
    <definedName name="temps_complet">#REF!</definedName>
    <definedName name="TV">#REF!</definedName>
  </definedNames>
  <calcPr calcId="162913"/>
</workbook>
</file>

<file path=xl/calcChain.xml><?xml version="1.0" encoding="utf-8"?>
<calcChain xmlns="http://schemas.openxmlformats.org/spreadsheetml/2006/main">
  <c r="F44" i="10" l="1"/>
  <c r="D44" i="10"/>
  <c r="B65" i="10"/>
  <c r="B35" i="10"/>
  <c r="D35" i="10" s="1"/>
  <c r="E35" i="10"/>
  <c r="D14" i="10"/>
  <c r="D13" i="10"/>
  <c r="D18" i="10" s="1"/>
  <c r="D11" i="10"/>
  <c r="F66" i="10"/>
  <c r="F64" i="10"/>
  <c r="F43" i="10"/>
  <c r="D43" i="10"/>
  <c r="F33" i="10"/>
  <c r="F74" i="10"/>
  <c r="F73" i="10"/>
  <c r="D53" i="10"/>
  <c r="F41" i="10"/>
  <c r="F35" i="10"/>
  <c r="B29" i="10" l="1"/>
  <c r="B27" i="10"/>
  <c r="F27" i="10" s="1"/>
  <c r="B28" i="10"/>
  <c r="B32" i="10"/>
  <c r="B26" i="10"/>
  <c r="B30" i="10"/>
  <c r="F30" i="10" s="1"/>
  <c r="B23" i="10"/>
  <c r="F53" i="10"/>
  <c r="B31" i="10"/>
  <c r="F31" i="10" s="1"/>
  <c r="B37" i="10"/>
  <c r="B39" i="10" l="1"/>
  <c r="F37" i="10"/>
  <c r="D26" i="10"/>
  <c r="F26" i="10"/>
  <c r="B24" i="10"/>
  <c r="D23" i="10"/>
  <c r="B34" i="10"/>
  <c r="F32" i="10"/>
  <c r="D28" i="10"/>
  <c r="F28" i="10"/>
  <c r="F29" i="10"/>
  <c r="D29" i="10"/>
  <c r="F34" i="10" l="1"/>
  <c r="B36" i="10"/>
  <c r="D75" i="10"/>
  <c r="B25" i="10"/>
  <c r="D25" i="10" s="1"/>
  <c r="D24" i="10"/>
  <c r="D39" i="10"/>
  <c r="F39" i="10"/>
  <c r="B38" i="10" l="1"/>
  <c r="F36" i="10"/>
  <c r="B45" i="10" l="1"/>
  <c r="B40" i="10"/>
  <c r="F40" i="10" l="1"/>
  <c r="D40" i="10"/>
  <c r="D45" i="10"/>
  <c r="F45" i="10"/>
  <c r="B63" i="10"/>
  <c r="F63" i="10" s="1"/>
  <c r="D67" i="10" l="1"/>
  <c r="F67" i="10"/>
  <c r="F76" i="10" s="1"/>
  <c r="D74" i="10" l="1"/>
  <c r="D71" i="10"/>
  <c r="D76" i="10" s="1"/>
</calcChain>
</file>

<file path=xl/sharedStrings.xml><?xml version="1.0" encoding="utf-8"?>
<sst xmlns="http://schemas.openxmlformats.org/spreadsheetml/2006/main" count="204" uniqueCount="177">
  <si>
    <t xml:space="preserve"> </t>
  </si>
  <si>
    <t>Taux</t>
  </si>
  <si>
    <t>Montant</t>
  </si>
  <si>
    <t>Statut :</t>
  </si>
  <si>
    <t xml:space="preserve">    Salaire de base pour 151,67 heures</t>
  </si>
  <si>
    <t xml:space="preserve">    Heures supplémentaires à 25% :</t>
  </si>
  <si>
    <t xml:space="preserve">    Heures supplémentaires à 50% :</t>
  </si>
  <si>
    <t>Base</t>
  </si>
  <si>
    <t>Sécurité sociale</t>
  </si>
  <si>
    <t xml:space="preserve">    Association pour la Garantie des Salaires</t>
  </si>
  <si>
    <t>Total retenues</t>
  </si>
  <si>
    <t>Conservez ce bulletin de salaire sans limitation de durée pour faire valoir vos droits</t>
  </si>
  <si>
    <t>Plafond S.S.</t>
  </si>
  <si>
    <t xml:space="preserve">    Prime d'assiduité</t>
  </si>
  <si>
    <t xml:space="preserve">    Prime d'ancienneté</t>
  </si>
  <si>
    <t xml:space="preserve">Taxes et Participation </t>
  </si>
  <si>
    <t xml:space="preserve">    Réduction loi Fillon</t>
  </si>
  <si>
    <t xml:space="preserve">  –  retenues déductibles</t>
  </si>
  <si>
    <t>Coût employeur</t>
  </si>
  <si>
    <t xml:space="preserve">    Contribution solidarité autonomie</t>
  </si>
  <si>
    <t xml:space="preserve">    Allocations familiales</t>
  </si>
  <si>
    <t xml:space="preserve">    Accidents du travail</t>
  </si>
  <si>
    <t xml:space="preserve">    Taxe sur les salaires</t>
  </si>
  <si>
    <t xml:space="preserve">    Taxe d'apprentissage</t>
  </si>
  <si>
    <t xml:space="preserve">    Indemnités diverses non soumises à cotisations</t>
  </si>
  <si>
    <t xml:space="preserve">    Mode de paiement :</t>
  </si>
  <si>
    <t xml:space="preserve"> + Ac. &amp; Op.</t>
  </si>
  <si>
    <t xml:space="preserve"> – ind. n. soum.</t>
  </si>
  <si>
    <t xml:space="preserve">Salaire net à payer    </t>
  </si>
  <si>
    <t xml:space="preserve">    Fonds National Aide au Logt déplaf. (&gt; 20 salariés) </t>
  </si>
  <si>
    <t>Versement Transport</t>
  </si>
  <si>
    <t>ARRCO T 1</t>
  </si>
  <si>
    <t>ARRCO T2</t>
  </si>
  <si>
    <t>ARRCO TA</t>
  </si>
  <si>
    <t>AGFF TA</t>
  </si>
  <si>
    <t>APEC</t>
  </si>
  <si>
    <t>AGIRC TB</t>
  </si>
  <si>
    <t>CET</t>
  </si>
  <si>
    <t>Acomptes</t>
  </si>
  <si>
    <t>Retraite complémentaire non cadre</t>
  </si>
  <si>
    <t>ARRCO T1</t>
  </si>
  <si>
    <t>AGFF T1</t>
  </si>
  <si>
    <t>AGFF T2</t>
  </si>
  <si>
    <t>Retraite complémentaire Cadre</t>
  </si>
  <si>
    <t>URSSAF</t>
  </si>
  <si>
    <t xml:space="preserve">Retraite complémentaire cadre </t>
  </si>
  <si>
    <t>Assurance décès obligatoire</t>
  </si>
  <si>
    <t>Construction (au moins 20 salariés)</t>
  </si>
  <si>
    <t>Formation continue (moins de 11 salariés)</t>
  </si>
  <si>
    <t xml:space="preserve"> Emploi occupé</t>
  </si>
  <si>
    <t xml:space="preserve">j'ai mis en rouge les corrections </t>
  </si>
  <si>
    <t>SARL Laser Découpe Rémois</t>
  </si>
  <si>
    <t>7 Avenue de l'Europe</t>
  </si>
  <si>
    <t>ZI Les Plaines 511100 REIMS</t>
  </si>
  <si>
    <t xml:space="preserve">Convention collective 3206 </t>
  </si>
  <si>
    <t>Transformation de l'aluminium</t>
  </si>
  <si>
    <t>Mme Mireille Cattiaux</t>
  </si>
  <si>
    <t>32 rue Auguste Renoir</t>
  </si>
  <si>
    <t>51430 TINQUEUX</t>
  </si>
  <si>
    <t xml:space="preserve">Technicienne de production </t>
  </si>
  <si>
    <t>N° SS : 2 80 04 51 12 49 68</t>
  </si>
  <si>
    <r>
      <t xml:space="preserve">  </t>
    </r>
    <r>
      <rPr>
        <i/>
        <sz val="10"/>
        <rFont val="Arial"/>
        <family val="2"/>
      </rPr>
      <t xml:space="preserve">     Non Cadre</t>
    </r>
  </si>
  <si>
    <t xml:space="preserve">   Absences Congés Payés</t>
  </si>
  <si>
    <t xml:space="preserve">   Arbitrage de Congés Payés</t>
  </si>
  <si>
    <t>Contribution au dialogue social</t>
  </si>
  <si>
    <t xml:space="preserve">Forfait mutuelle non cadre </t>
  </si>
  <si>
    <t xml:space="preserve">    Assurance Maladie</t>
  </si>
  <si>
    <t xml:space="preserve">   Assurance  Vieillesse plafonnée</t>
  </si>
  <si>
    <t xml:space="preserve">    Assurance Vieillesse déplafonnée</t>
  </si>
  <si>
    <t xml:space="preserve">    Fonds National Aide au Logement (&lt;20salariés)</t>
  </si>
  <si>
    <t>Pôle Emploi(à supprimer)</t>
  </si>
  <si>
    <t xml:space="preserve">   Assurance  Chômage</t>
  </si>
  <si>
    <t xml:space="preserve"> AGFF TB</t>
  </si>
  <si>
    <t xml:space="preserve">    Formation continue (au moins 11 salariés)</t>
  </si>
  <si>
    <t xml:space="preserve">Forfait Mutuelle non cadre </t>
  </si>
  <si>
    <t>BULLETIN DE PAIE n° : X</t>
  </si>
  <si>
    <t xml:space="preserve">  Siret 403 808 199 90 003 APE : 2229A</t>
  </si>
  <si>
    <r>
      <t xml:space="preserve">Éléments  </t>
    </r>
    <r>
      <rPr>
        <b/>
        <sz val="10"/>
        <color indexed="10"/>
        <rFont val="Arial"/>
        <family val="2"/>
      </rPr>
      <t>de Paie</t>
    </r>
  </si>
  <si>
    <t>Rémunération brute</t>
  </si>
  <si>
    <t>Quantité ou Base</t>
  </si>
  <si>
    <t>RUBRIQUES</t>
  </si>
  <si>
    <t>PART SALARIALE</t>
  </si>
  <si>
    <t>PART PATRONALE</t>
  </si>
  <si>
    <t>PÉRIODE DE PAIE du 01/01/N au 31/01/N</t>
  </si>
  <si>
    <t xml:space="preserve">Forfait mutuelle cadre </t>
  </si>
  <si>
    <t xml:space="preserve">    Salaire  net imposable du mois  :</t>
  </si>
  <si>
    <r>
      <rPr>
        <b/>
        <sz val="11"/>
        <rFont val="Arial"/>
        <family val="2"/>
      </rPr>
      <t xml:space="preserve"> Salaire Net imposable</t>
    </r>
    <r>
      <rPr>
        <b/>
        <sz val="11"/>
        <color indexed="10"/>
        <rFont val="Arial"/>
        <family val="2"/>
      </rPr>
      <t xml:space="preserve">    </t>
    </r>
  </si>
  <si>
    <t>Par virement au 30 du mois</t>
  </si>
  <si>
    <r>
      <t xml:space="preserve">    CSG non </t>
    </r>
    <r>
      <rPr>
        <sz val="10"/>
        <color indexed="10"/>
        <rFont val="Arial"/>
        <family val="2"/>
      </rPr>
      <t xml:space="preserve">imposable à l'impôt sur le revenu </t>
    </r>
  </si>
  <si>
    <r>
      <t xml:space="preserve">    CRDS non </t>
    </r>
    <r>
      <rPr>
        <sz val="10"/>
        <color indexed="10"/>
        <rFont val="Arial"/>
        <family val="2"/>
      </rPr>
      <t xml:space="preserve">imposable à l'impôt sur le revenu </t>
    </r>
  </si>
  <si>
    <t>pour toute question concernant ce bulletin de paie, vous pouvez consulter le site www.servicepublic.fr</t>
  </si>
  <si>
    <r>
      <t xml:space="preserve"> + CSG </t>
    </r>
    <r>
      <rPr>
        <i/>
        <sz val="10"/>
        <color indexed="10"/>
        <rFont val="Arial"/>
        <family val="2"/>
      </rPr>
      <t>imposable  à l'IR</t>
    </r>
  </si>
  <si>
    <r>
      <t xml:space="preserve">    CSG </t>
    </r>
    <r>
      <rPr>
        <sz val="10"/>
        <color indexed="10"/>
        <rFont val="Arial"/>
        <family val="2"/>
      </rPr>
      <t xml:space="preserve">imposable à l'impôt sur le revenu </t>
    </r>
  </si>
  <si>
    <t>x</t>
  </si>
  <si>
    <t>Adresse :</t>
  </si>
  <si>
    <t>BULLETIN DE PAIE</t>
  </si>
  <si>
    <t>EMPLOYEUR</t>
  </si>
  <si>
    <t>Esthétique &amp; Santé</t>
  </si>
  <si>
    <t>189 Cours de la Guadeloupe 33000 Bordeaux</t>
  </si>
  <si>
    <t>N° APE : 9604Z</t>
  </si>
  <si>
    <t>N° SIRET : 51494409900019</t>
  </si>
  <si>
    <t>CCN : esthétique-cosmétique</t>
  </si>
  <si>
    <t>Nom et Prénom :</t>
  </si>
  <si>
    <t>N° de Sécurité Sociale :</t>
  </si>
  <si>
    <t>Début du contrat :</t>
  </si>
  <si>
    <t>Date d’ancienneté :</t>
  </si>
  <si>
    <t>Emploi :</t>
  </si>
  <si>
    <t>Heures supplémentaires 25 %</t>
  </si>
  <si>
    <t>Heures supplémentaires 50 %</t>
  </si>
  <si>
    <t>Prime d’ancienneté</t>
  </si>
  <si>
    <t>Avantage en nature</t>
  </si>
  <si>
    <t>Absence</t>
  </si>
  <si>
    <t>SANTÉ</t>
  </si>
  <si>
    <t>Complémentaire Incapacité Invalidité Décès</t>
  </si>
  <si>
    <t>ACCIDENT DU TRAVAIL- MALADIE PROFESSIONNELLE</t>
  </si>
  <si>
    <t>RETRAITE</t>
  </si>
  <si>
    <t>Sécurité Sociale plafonnée</t>
  </si>
  <si>
    <t>Sécurité Sociale déplafonnée</t>
  </si>
  <si>
    <t>AGIRC - ARRCO Tranche 1</t>
  </si>
  <si>
    <t>AGIRC - ARRCO Tranche 2</t>
  </si>
  <si>
    <t>CEG Trance 1</t>
  </si>
  <si>
    <t>CEG Trance 2</t>
  </si>
  <si>
    <t>Assurance décès cadre</t>
  </si>
  <si>
    <t>APEC contribution cadres</t>
  </si>
  <si>
    <t>FAMILLE - SÉCURITÉ SOCIALE</t>
  </si>
  <si>
    <t>ASSURANCE CHÔMAGE</t>
  </si>
  <si>
    <t>CSG déductible à l’impôt sur le revenu</t>
  </si>
  <si>
    <t>CSG/CRDS non déductible à l’impôt sur le revenu</t>
  </si>
  <si>
    <t>Réduction des cotisations employeur</t>
  </si>
  <si>
    <t>Déduction des heures supplémentaires</t>
  </si>
  <si>
    <t>Tickets restaurants</t>
  </si>
  <si>
    <t>Acompte</t>
  </si>
  <si>
    <t>Opposition</t>
  </si>
  <si>
    <t>TOTAL DES COTISATIONS ET CONTRIBUTIONS</t>
  </si>
  <si>
    <t>Remboursement transport</t>
  </si>
  <si>
    <t>NET A PAYER AVANT IMPOT SUR LE REVENU</t>
  </si>
  <si>
    <t>dont évolution de la rémunération liée à la suppression des cotisations salariales chômage et maladie</t>
  </si>
  <si>
    <t>Impôt sur le revenu prélevé à la source</t>
  </si>
  <si>
    <t>Pour plus d’informations sur le bulletin clarifié: https :// www.service-public.fr</t>
  </si>
  <si>
    <t>Dans votre intérêt, et pour vous aider à faire valoir vos droits, conservez ce bulletin de paie sans limitation de durée.</t>
  </si>
  <si>
    <t>Pour toute question concernant ce bulletin de paie, vous pouvez consulter le site www.servicepublic.fr</t>
  </si>
  <si>
    <t>Période : du 01/03/N au 31/03/N</t>
  </si>
  <si>
    <t>Paiement par virement : 31/03/N</t>
  </si>
  <si>
    <t>DÉSIGNATION</t>
  </si>
  <si>
    <t>BASE</t>
  </si>
  <si>
    <t>Salaire de base</t>
  </si>
  <si>
    <t>Sécurité sociale - Maladie Maternité Invalidité Décès</t>
  </si>
  <si>
    <t>Complémentaire Santé (mutuelle)</t>
  </si>
  <si>
    <t>Accident du travail - Maladie professionnelle</t>
  </si>
  <si>
    <t>Réduction cotisation heures supplémentaires</t>
  </si>
  <si>
    <t>Famille</t>
  </si>
  <si>
    <t>Chômage et AGS</t>
  </si>
  <si>
    <t>AUTRES CONTRIBUTIONS DUES PAR L’EMPLOYEUR</t>
  </si>
  <si>
    <t>3,45 % ou 5,25 %</t>
  </si>
  <si>
    <t>–</t>
  </si>
  <si>
    <t>Impôt sur le revenu</t>
  </si>
  <si>
    <t>Taux personnalisé</t>
  </si>
  <si>
    <t>Net payé</t>
  </si>
  <si>
    <t>Net imposable</t>
  </si>
  <si>
    <t>Mensuel</t>
  </si>
  <si>
    <t>Heures périodes</t>
  </si>
  <si>
    <t>SOLDES</t>
  </si>
  <si>
    <t>PRIS</t>
  </si>
  <si>
    <t>ACQUIS</t>
  </si>
  <si>
    <t>CP</t>
  </si>
  <si>
    <t>N-1</t>
  </si>
  <si>
    <t>Total versé par l’employeur</t>
  </si>
  <si>
    <t>Allègement des cotisations</t>
  </si>
  <si>
    <t>N</t>
  </si>
  <si>
    <t>Mode de règlement :</t>
  </si>
  <si>
    <t>Virement</t>
  </si>
  <si>
    <t>Payé le 31/03/N</t>
  </si>
  <si>
    <t>SALARIÉ</t>
  </si>
  <si>
    <t>Prime d’assiduité</t>
  </si>
  <si>
    <t>7 % ou 13 %</t>
  </si>
  <si>
    <r>
      <t xml:space="preserve">AUTRES CONTRIBUTIONS DUES PAR L’EMPLOYEUR
</t>
    </r>
    <r>
      <rPr>
        <i/>
        <sz val="9"/>
        <rFont val="Trebuchet MS"/>
        <family val="2"/>
      </rPr>
      <t>Cumul des contributions exclusivement patronales hors famille et AGS
(seul le montant est obligatoire)</t>
    </r>
  </si>
  <si>
    <t>PMSS = Plafond mensuel de sécurité sociale = 3 428€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</si>
</sst>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0.000%"/>
    <numFmt numFmtId="165" formatCode="0.000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vertAlign val="superscript"/>
      <sz val="12"/>
      <color indexed="5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0"/>
      <color theme="0"/>
      <name val="Trebuchet MS"/>
      <family val="2"/>
    </font>
    <font>
      <i/>
      <sz val="9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D0F5"/>
        <bgColor indexed="64"/>
      </patternFill>
    </fill>
    <fill>
      <patternFill patternType="solid">
        <fgColor rgb="FFFFF8BC"/>
        <bgColor indexed="64"/>
      </patternFill>
    </fill>
    <fill>
      <patternFill patternType="solid">
        <fgColor rgb="FFEFCCFF"/>
        <bgColor indexed="64"/>
      </patternFill>
    </fill>
    <fill>
      <patternFill patternType="solid">
        <fgColor rgb="FFE3E3E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42">
    <xf numFmtId="0" fontId="0" fillId="0" borderId="0" xfId="0"/>
    <xf numFmtId="4" fontId="4" fillId="0" borderId="1" xfId="0" applyNumberFormat="1" applyFont="1" applyBorder="1"/>
    <xf numFmtId="4" fontId="0" fillId="0" borderId="0" xfId="0" applyNumberFormat="1"/>
    <xf numFmtId="10" fontId="0" fillId="0" borderId="0" xfId="0" applyNumberFormat="1"/>
    <xf numFmtId="0" fontId="7" fillId="0" borderId="0" xfId="0" applyFont="1" applyFill="1" applyBorder="1" applyAlignment="1">
      <alignment horizontal="left"/>
    </xf>
    <xf numFmtId="4" fontId="11" fillId="0" borderId="0" xfId="0" applyNumberFormat="1" applyFont="1"/>
    <xf numFmtId="4" fontId="12" fillId="0" borderId="2" xfId="0" applyNumberFormat="1" applyFont="1" applyBorder="1"/>
    <xf numFmtId="4" fontId="11" fillId="0" borderId="3" xfId="0" applyNumberFormat="1" applyFont="1" applyBorder="1"/>
    <xf numFmtId="0" fontId="14" fillId="0" borderId="0" xfId="0" applyFont="1"/>
    <xf numFmtId="0" fontId="0" fillId="2" borderId="4" xfId="0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quotePrefix="1" applyFont="1" applyFill="1" applyBorder="1"/>
    <xf numFmtId="0" fontId="3" fillId="2" borderId="7" xfId="0" applyFont="1" applyFill="1" applyBorder="1"/>
    <xf numFmtId="2" fontId="3" fillId="2" borderId="6" xfId="0" applyNumberFormat="1" applyFont="1" applyFill="1" applyBorder="1"/>
    <xf numFmtId="4" fontId="1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8" xfId="0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0" fontId="0" fillId="2" borderId="4" xfId="0" applyFill="1" applyBorder="1" applyAlignment="1">
      <alignment horizontal="center"/>
    </xf>
    <xf numFmtId="10" fontId="3" fillId="2" borderId="0" xfId="0" applyNumberFormat="1" applyFont="1" applyFill="1" applyBorder="1"/>
    <xf numFmtId="10" fontId="3" fillId="2" borderId="6" xfId="0" applyNumberFormat="1" applyFont="1" applyFill="1" applyBorder="1"/>
    <xf numFmtId="4" fontId="3" fillId="2" borderId="8" xfId="0" applyNumberFormat="1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4" fontId="11" fillId="2" borderId="9" xfId="0" applyNumberFormat="1" applyFont="1" applyFill="1" applyBorder="1"/>
    <xf numFmtId="4" fontId="3" fillId="2" borderId="10" xfId="0" applyNumberFormat="1" applyFont="1" applyFill="1" applyBorder="1"/>
    <xf numFmtId="0" fontId="3" fillId="2" borderId="11" xfId="0" applyFont="1" applyFill="1" applyBorder="1"/>
    <xf numFmtId="4" fontId="8" fillId="2" borderId="12" xfId="0" applyNumberFormat="1" applyFont="1" applyFill="1" applyBorder="1"/>
    <xf numFmtId="4" fontId="8" fillId="2" borderId="8" xfId="0" applyNumberFormat="1" applyFont="1" applyFill="1" applyBorder="1"/>
    <xf numFmtId="0" fontId="3" fillId="2" borderId="13" xfId="0" applyFont="1" applyFill="1" applyBorder="1"/>
    <xf numFmtId="0" fontId="0" fillId="2" borderId="8" xfId="0" applyFill="1" applyBorder="1"/>
    <xf numFmtId="0" fontId="3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2" fillId="3" borderId="16" xfId="0" applyFont="1" applyFill="1" applyBorder="1" applyAlignment="1">
      <alignment horizontal="center"/>
    </xf>
    <xf numFmtId="0" fontId="5" fillId="4" borderId="5" xfId="0" applyFont="1" applyFill="1" applyBorder="1"/>
    <xf numFmtId="4" fontId="3" fillId="5" borderId="1" xfId="0" applyNumberFormat="1" applyFont="1" applyFill="1" applyBorder="1"/>
    <xf numFmtId="0" fontId="3" fillId="5" borderId="17" xfId="0" applyFont="1" applyFill="1" applyBorder="1"/>
    <xf numFmtId="0" fontId="3" fillId="5" borderId="1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4" fontId="3" fillId="5" borderId="20" xfId="0" applyNumberFormat="1" applyFont="1" applyFill="1" applyBorder="1"/>
    <xf numFmtId="0" fontId="1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0" fontId="19" fillId="2" borderId="4" xfId="0" applyFont="1" applyFill="1" applyBorder="1"/>
    <xf numFmtId="4" fontId="20" fillId="2" borderId="6" xfId="0" applyNumberFormat="1" applyFont="1" applyFill="1" applyBorder="1"/>
    <xf numFmtId="0" fontId="19" fillId="0" borderId="0" xfId="0" applyFont="1"/>
    <xf numFmtId="0" fontId="21" fillId="2" borderId="4" xfId="0" applyFont="1" applyFill="1" applyBorder="1"/>
    <xf numFmtId="4" fontId="3" fillId="2" borderId="0" xfId="0" applyNumberFormat="1" applyFont="1" applyFill="1" applyBorder="1"/>
    <xf numFmtId="4" fontId="3" fillId="2" borderId="6" xfId="0" quotePrefix="1" applyNumberFormat="1" applyFont="1" applyFill="1" applyBorder="1"/>
    <xf numFmtId="165" fontId="3" fillId="2" borderId="6" xfId="0" applyNumberFormat="1" applyFont="1" applyFill="1" applyBorder="1"/>
    <xf numFmtId="0" fontId="1" fillId="2" borderId="2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2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/>
    </xf>
    <xf numFmtId="10" fontId="20" fillId="2" borderId="0" xfId="0" applyNumberFormat="1" applyFont="1" applyFill="1" applyBorder="1"/>
    <xf numFmtId="10" fontId="20" fillId="2" borderId="6" xfId="0" applyNumberFormat="1" applyFont="1" applyFill="1" applyBorder="1"/>
    <xf numFmtId="4" fontId="20" fillId="2" borderId="8" xfId="0" applyNumberFormat="1" applyFont="1" applyFill="1" applyBorder="1"/>
    <xf numFmtId="4" fontId="14" fillId="0" borderId="0" xfId="0" applyNumberFormat="1" applyFont="1"/>
    <xf numFmtId="0" fontId="21" fillId="4" borderId="7" xfId="0" applyFont="1" applyFill="1" applyBorder="1" applyAlignment="1">
      <alignment horizontal="center"/>
    </xf>
    <xf numFmtId="4" fontId="16" fillId="2" borderId="6" xfId="0" applyNumberFormat="1" applyFont="1" applyFill="1" applyBorder="1"/>
    <xf numFmtId="0" fontId="16" fillId="2" borderId="0" xfId="0" applyFont="1" applyFill="1" applyBorder="1"/>
    <xf numFmtId="4" fontId="16" fillId="2" borderId="8" xfId="0" applyNumberFormat="1" applyFont="1" applyFill="1" applyBorder="1"/>
    <xf numFmtId="10" fontId="16" fillId="2" borderId="6" xfId="0" applyNumberFormat="1" applyFont="1" applyFill="1" applyBorder="1"/>
    <xf numFmtId="4" fontId="22" fillId="2" borderId="6" xfId="0" applyNumberFormat="1" applyFont="1" applyFill="1" applyBorder="1"/>
    <xf numFmtId="0" fontId="22" fillId="2" borderId="0" xfId="0" applyFont="1" applyFill="1" applyBorder="1"/>
    <xf numFmtId="164" fontId="22" fillId="2" borderId="6" xfId="0" applyNumberFormat="1" applyFont="1" applyFill="1" applyBorder="1"/>
    <xf numFmtId="4" fontId="22" fillId="2" borderId="8" xfId="0" applyNumberFormat="1" applyFont="1" applyFill="1" applyBorder="1"/>
    <xf numFmtId="10" fontId="22" fillId="2" borderId="0" xfId="0" applyNumberFormat="1" applyFont="1" applyFill="1" applyBorder="1"/>
    <xf numFmtId="10" fontId="22" fillId="2" borderId="6" xfId="0" applyNumberFormat="1" applyFont="1" applyFill="1" applyBorder="1"/>
    <xf numFmtId="2" fontId="22" fillId="2" borderId="6" xfId="0" applyNumberFormat="1" applyFont="1" applyFill="1" applyBorder="1"/>
    <xf numFmtId="0" fontId="22" fillId="5" borderId="17" xfId="0" applyFont="1" applyFill="1" applyBorder="1"/>
    <xf numFmtId="4" fontId="22" fillId="5" borderId="1" xfId="0" applyNumberFormat="1" applyFont="1" applyFill="1" applyBorder="1"/>
    <xf numFmtId="4" fontId="23" fillId="2" borderId="6" xfId="0" applyNumberFormat="1" applyFont="1" applyFill="1" applyBorder="1"/>
    <xf numFmtId="10" fontId="23" fillId="2" borderId="0" xfId="0" applyNumberFormat="1" applyFont="1" applyFill="1" applyBorder="1"/>
    <xf numFmtId="10" fontId="23" fillId="2" borderId="6" xfId="0" applyNumberFormat="1" applyFont="1" applyFill="1" applyBorder="1"/>
    <xf numFmtId="4" fontId="23" fillId="2" borderId="8" xfId="0" applyNumberFormat="1" applyFont="1" applyFill="1" applyBorder="1"/>
    <xf numFmtId="0" fontId="22" fillId="2" borderId="7" xfId="0" applyFont="1" applyFill="1" applyBorder="1"/>
    <xf numFmtId="4" fontId="22" fillId="2" borderId="7" xfId="0" applyNumberFormat="1" applyFont="1" applyFill="1" applyBorder="1"/>
    <xf numFmtId="9" fontId="22" fillId="2" borderId="7" xfId="0" applyNumberFormat="1" applyFont="1" applyFill="1" applyBorder="1"/>
    <xf numFmtId="0" fontId="22" fillId="2" borderId="23" xfId="0" applyFont="1" applyFill="1" applyBorder="1"/>
    <xf numFmtId="0" fontId="22" fillId="2" borderId="19" xfId="0" applyFont="1" applyFill="1" applyBorder="1"/>
    <xf numFmtId="4" fontId="24" fillId="2" borderId="7" xfId="0" applyNumberFormat="1" applyFont="1" applyFill="1" applyBorder="1"/>
    <xf numFmtId="0" fontId="9" fillId="6" borderId="4" xfId="0" applyFont="1" applyFill="1" applyBorder="1"/>
    <xf numFmtId="4" fontId="16" fillId="6" borderId="6" xfId="0" applyNumberFormat="1" applyFont="1" applyFill="1" applyBorder="1"/>
    <xf numFmtId="0" fontId="16" fillId="6" borderId="0" xfId="0" applyFont="1" applyFill="1" applyBorder="1"/>
    <xf numFmtId="10" fontId="16" fillId="6" borderId="6" xfId="1" applyNumberFormat="1" applyFont="1" applyFill="1" applyBorder="1"/>
    <xf numFmtId="4" fontId="16" fillId="6" borderId="8" xfId="0" applyNumberFormat="1" applyFont="1" applyFill="1" applyBorder="1"/>
    <xf numFmtId="0" fontId="3" fillId="6" borderId="6" xfId="0" applyFont="1" applyFill="1" applyBorder="1"/>
    <xf numFmtId="0" fontId="3" fillId="6" borderId="0" xfId="0" applyFont="1" applyFill="1" applyBorder="1"/>
    <xf numFmtId="4" fontId="3" fillId="6" borderId="6" xfId="0" applyNumberFormat="1" applyFont="1" applyFill="1" applyBorder="1"/>
    <xf numFmtId="4" fontId="3" fillId="6" borderId="0" xfId="0" applyNumberFormat="1" applyFont="1" applyFill="1" applyBorder="1"/>
    <xf numFmtId="0" fontId="9" fillId="6" borderId="25" xfId="0" applyFont="1" applyFill="1" applyBorder="1" applyAlignment="1">
      <alignment horizontal="center"/>
    </xf>
    <xf numFmtId="4" fontId="3" fillId="6" borderId="1" xfId="0" applyNumberFormat="1" applyFont="1" applyFill="1" applyBorder="1"/>
    <xf numFmtId="0" fontId="3" fillId="6" borderId="17" xfId="0" applyFont="1" applyFill="1" applyBorder="1"/>
    <xf numFmtId="0" fontId="3" fillId="6" borderId="1" xfId="0" applyFont="1" applyFill="1" applyBorder="1"/>
    <xf numFmtId="4" fontId="3" fillId="6" borderId="26" xfId="0" applyNumberFormat="1" applyFont="1" applyFill="1" applyBorder="1"/>
    <xf numFmtId="0" fontId="6" fillId="6" borderId="19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 horizontal="center"/>
    </xf>
    <xf numFmtId="10" fontId="10" fillId="6" borderId="17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" fontId="11" fillId="6" borderId="2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10" fontId="20" fillId="2" borderId="6" xfId="1" applyNumberFormat="1" applyFont="1" applyFill="1" applyBorder="1"/>
    <xf numFmtId="0" fontId="19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27" fillId="9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8" fontId="28" fillId="0" borderId="1" xfId="0" applyNumberFormat="1" applyFont="1" applyBorder="1" applyAlignment="1">
      <alignment vertical="center"/>
    </xf>
    <xf numFmtId="10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164" fontId="28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4" fillId="0" borderId="0" xfId="0" applyFont="1" applyAlignment="1">
      <alignment horizontal="right"/>
    </xf>
    <xf numFmtId="0" fontId="19" fillId="4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22" fillId="2" borderId="23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5" fillId="2" borderId="33" xfId="0" applyFont="1" applyFill="1" applyBorder="1" applyAlignment="1">
      <alignment horizontal="right"/>
    </xf>
    <xf numFmtId="0" fontId="19" fillId="0" borderId="34" xfId="0" applyFont="1" applyBorder="1" applyAlignment="1">
      <alignment horizontal="right"/>
    </xf>
    <xf numFmtId="0" fontId="19" fillId="0" borderId="35" xfId="0" applyFont="1" applyBorder="1" applyAlignment="1">
      <alignment horizontal="right"/>
    </xf>
    <xf numFmtId="0" fontId="6" fillId="2" borderId="33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4" fontId="26" fillId="2" borderId="22" xfId="0" applyNumberFormat="1" applyFont="1" applyFill="1" applyBorder="1" applyAlignment="1">
      <alignment horizontal="center"/>
    </xf>
    <xf numFmtId="4" fontId="26" fillId="2" borderId="8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9" fillId="2" borderId="28" xfId="0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7" fillId="10" borderId="22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8" borderId="6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left" vertical="center"/>
    </xf>
    <xf numFmtId="0" fontId="30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E3E3E3"/>
      <color rgb="FFEFCCFF"/>
      <color rgb="FFFFF8BC"/>
      <color rgb="FF80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Zeros="0" zoomScale="90" zoomScaleNormal="90" workbookViewId="0">
      <selection activeCell="F76" sqref="F76"/>
    </sheetView>
  </sheetViews>
  <sheetFormatPr baseColWidth="10" defaultRowHeight="12.75" x14ac:dyDescent="0.2"/>
  <cols>
    <col min="1" max="1" width="45.42578125" customWidth="1"/>
    <col min="2" max="2" width="15.42578125" customWidth="1"/>
    <col min="3" max="3" width="11.42578125" customWidth="1"/>
    <col min="4" max="4" width="12.28515625" customWidth="1"/>
    <col min="5" max="5" width="15.85546875" customWidth="1"/>
    <col min="6" max="6" width="10.28515625" customWidth="1"/>
  </cols>
  <sheetData>
    <row r="1" spans="1:7" ht="13.5" thickBot="1" x14ac:dyDescent="0.25"/>
    <row r="2" spans="1:7" ht="16.350000000000001" customHeight="1" x14ac:dyDescent="0.25">
      <c r="A2" s="39" t="s">
        <v>75</v>
      </c>
      <c r="B2" s="177" t="s">
        <v>83</v>
      </c>
      <c r="C2" s="178"/>
      <c r="D2" s="178"/>
      <c r="E2" s="178"/>
      <c r="F2" s="179"/>
    </row>
    <row r="3" spans="1:7" ht="18" customHeight="1" x14ac:dyDescent="0.25">
      <c r="A3" s="55" t="s">
        <v>51</v>
      </c>
      <c r="B3" s="180"/>
      <c r="C3" s="181"/>
      <c r="D3" s="182" t="s">
        <v>56</v>
      </c>
      <c r="E3" s="183"/>
      <c r="F3" s="184"/>
    </row>
    <row r="4" spans="1:7" ht="14.1" customHeight="1" x14ac:dyDescent="0.2">
      <c r="A4" s="56" t="s">
        <v>52</v>
      </c>
      <c r="B4" s="51"/>
      <c r="C4" s="52"/>
      <c r="D4" s="185" t="s">
        <v>57</v>
      </c>
      <c r="E4" s="186"/>
      <c r="F4" s="187"/>
    </row>
    <row r="5" spans="1:7" ht="14.1" customHeight="1" x14ac:dyDescent="0.2">
      <c r="A5" s="56" t="s">
        <v>53</v>
      </c>
      <c r="B5" s="53"/>
      <c r="C5" s="54"/>
      <c r="D5" s="185" t="s">
        <v>58</v>
      </c>
      <c r="E5" s="186"/>
      <c r="F5" s="187"/>
    </row>
    <row r="6" spans="1:7" ht="14.1" customHeight="1" x14ac:dyDescent="0.2">
      <c r="A6" s="56" t="s">
        <v>76</v>
      </c>
      <c r="B6" s="189"/>
      <c r="C6" s="197"/>
      <c r="D6" s="68"/>
      <c r="E6" s="69"/>
      <c r="F6" s="70"/>
    </row>
    <row r="7" spans="1:7" ht="14.1" customHeight="1" x14ac:dyDescent="0.2">
      <c r="A7" s="56" t="s">
        <v>54</v>
      </c>
      <c r="B7" s="51"/>
      <c r="C7" s="52"/>
      <c r="D7" s="188" t="s">
        <v>49</v>
      </c>
      <c r="E7" s="189"/>
      <c r="F7" s="190"/>
    </row>
    <row r="8" spans="1:7" ht="14.1" customHeight="1" x14ac:dyDescent="0.2">
      <c r="A8" s="56" t="s">
        <v>55</v>
      </c>
      <c r="B8" s="51"/>
      <c r="C8" s="52"/>
      <c r="D8" s="65" t="s">
        <v>59</v>
      </c>
      <c r="E8" s="66"/>
      <c r="F8" s="67"/>
    </row>
    <row r="9" spans="1:7" ht="14.1" customHeight="1" x14ac:dyDescent="0.2">
      <c r="A9" s="57"/>
      <c r="B9" s="71"/>
      <c r="C9" s="72" t="s">
        <v>0</v>
      </c>
      <c r="D9" s="174" t="s">
        <v>60</v>
      </c>
      <c r="E9" s="175"/>
      <c r="F9" s="176"/>
    </row>
    <row r="10" spans="1:7" ht="14.1" customHeight="1" x14ac:dyDescent="0.2">
      <c r="A10" s="44" t="s">
        <v>77</v>
      </c>
      <c r="B10" s="79" t="s">
        <v>79</v>
      </c>
      <c r="C10" s="45" t="s">
        <v>1</v>
      </c>
      <c r="D10" s="45" t="s">
        <v>2</v>
      </c>
      <c r="E10" s="191" t="s">
        <v>3</v>
      </c>
      <c r="F10" s="192"/>
    </row>
    <row r="11" spans="1:7" ht="14.1" customHeight="1" x14ac:dyDescent="0.2">
      <c r="A11" s="9" t="s">
        <v>4</v>
      </c>
      <c r="B11" s="10">
        <v>151.66999999999999</v>
      </c>
      <c r="C11" s="14">
        <v>12.5</v>
      </c>
      <c r="D11" s="18">
        <f>B11*C11</f>
        <v>1895.8749999999998</v>
      </c>
      <c r="E11" s="193"/>
      <c r="F11" s="194"/>
    </row>
    <row r="12" spans="1:7" ht="14.1" customHeight="1" x14ac:dyDescent="0.2">
      <c r="A12" s="9" t="s">
        <v>5</v>
      </c>
      <c r="B12" s="11">
        <v>15</v>
      </c>
      <c r="C12" s="64">
        <v>15.625</v>
      </c>
      <c r="D12" s="18">
        <v>234.39</v>
      </c>
      <c r="E12" s="16" t="s">
        <v>61</v>
      </c>
      <c r="F12" s="17" t="s">
        <v>0</v>
      </c>
    </row>
    <row r="13" spans="1:7" ht="14.1" customHeight="1" x14ac:dyDescent="0.2">
      <c r="A13" s="9" t="s">
        <v>6</v>
      </c>
      <c r="B13" s="12">
        <v>4</v>
      </c>
      <c r="C13" s="14">
        <v>18.75</v>
      </c>
      <c r="D13" s="18">
        <f>B13*C13</f>
        <v>75</v>
      </c>
      <c r="E13" s="195" t="s">
        <v>12</v>
      </c>
      <c r="F13" s="196"/>
    </row>
    <row r="14" spans="1:7" ht="14.1" customHeight="1" x14ac:dyDescent="0.2">
      <c r="A14" s="9" t="s">
        <v>14</v>
      </c>
      <c r="B14" s="63">
        <v>1895.88</v>
      </c>
      <c r="C14" s="14">
        <v>0.1</v>
      </c>
      <c r="D14" s="18">
        <f>B14*C14</f>
        <v>189.58800000000002</v>
      </c>
      <c r="E14" s="34"/>
      <c r="F14" s="35"/>
    </row>
    <row r="15" spans="1:7" ht="14.1" customHeight="1" x14ac:dyDescent="0.25">
      <c r="A15" s="9" t="s">
        <v>13</v>
      </c>
      <c r="B15" s="11"/>
      <c r="C15" s="11"/>
      <c r="D15" s="19">
        <v>100</v>
      </c>
      <c r="E15" s="172">
        <v>3311</v>
      </c>
      <c r="F15" s="173"/>
      <c r="G15" s="8"/>
    </row>
    <row r="16" spans="1:7" ht="12.75" customHeight="1" x14ac:dyDescent="0.25">
      <c r="A16" s="38" t="s">
        <v>62</v>
      </c>
      <c r="B16" s="11"/>
      <c r="C16" s="11"/>
      <c r="D16" s="19">
        <v>-575.73</v>
      </c>
      <c r="E16" s="15"/>
      <c r="F16" s="36"/>
      <c r="G16" s="8"/>
    </row>
    <row r="17" spans="1:8" ht="15.75" customHeight="1" x14ac:dyDescent="0.25">
      <c r="A17" s="38" t="s">
        <v>63</v>
      </c>
      <c r="B17" s="11"/>
      <c r="C17" s="11"/>
      <c r="D17" s="19">
        <v>575.73</v>
      </c>
      <c r="E17" s="15"/>
      <c r="F17" s="36"/>
      <c r="G17" s="8"/>
    </row>
    <row r="18" spans="1:8" ht="14.1" customHeight="1" x14ac:dyDescent="0.2">
      <c r="A18" s="61" t="s">
        <v>78</v>
      </c>
      <c r="B18" s="13"/>
      <c r="C18" s="13"/>
      <c r="D18" s="1">
        <f>SUM(D11:D15)</f>
        <v>2494.8530000000001</v>
      </c>
      <c r="E18" s="16"/>
      <c r="F18" s="17" t="s">
        <v>0</v>
      </c>
    </row>
    <row r="19" spans="1:8" ht="14.1" customHeight="1" x14ac:dyDescent="0.2">
      <c r="A19" s="164" t="s">
        <v>80</v>
      </c>
      <c r="B19" s="40"/>
      <c r="C19" s="153" t="s">
        <v>81</v>
      </c>
      <c r="D19" s="154"/>
      <c r="E19" s="155" t="s">
        <v>82</v>
      </c>
      <c r="F19" s="156"/>
    </row>
    <row r="20" spans="1:8" ht="14.1" customHeight="1" x14ac:dyDescent="0.2">
      <c r="A20" s="165"/>
      <c r="B20" s="46" t="s">
        <v>7</v>
      </c>
      <c r="C20" s="46" t="s">
        <v>1</v>
      </c>
      <c r="D20" s="46" t="s">
        <v>2</v>
      </c>
      <c r="E20" s="46" t="s">
        <v>1</v>
      </c>
      <c r="F20" s="46" t="s">
        <v>2</v>
      </c>
    </row>
    <row r="21" spans="1:8" ht="13.5" hidden="1" customHeight="1" x14ac:dyDescent="0.25">
      <c r="A21" s="47" t="s">
        <v>8</v>
      </c>
      <c r="B21" s="43"/>
      <c r="C21" s="42"/>
      <c r="D21" s="41"/>
      <c r="E21" s="43"/>
      <c r="F21" s="48"/>
    </row>
    <row r="22" spans="1:8" ht="15" customHeight="1" x14ac:dyDescent="0.25">
      <c r="A22" s="123" t="s">
        <v>44</v>
      </c>
      <c r="B22" s="108"/>
      <c r="C22" s="109"/>
      <c r="D22" s="110"/>
      <c r="E22" s="108"/>
      <c r="F22" s="111"/>
    </row>
    <row r="23" spans="1:8" ht="14.1" customHeight="1" x14ac:dyDescent="0.2">
      <c r="A23" s="38" t="s">
        <v>88</v>
      </c>
      <c r="B23" s="19">
        <f>(SB*0.9825)+F44</f>
        <v>2467.7480725</v>
      </c>
      <c r="C23" s="21">
        <v>2.4E-2</v>
      </c>
      <c r="D23" s="19">
        <f>B23*C23</f>
        <v>59.225953740000001</v>
      </c>
      <c r="E23" s="11"/>
      <c r="F23" s="23"/>
    </row>
    <row r="24" spans="1:8" ht="15.75" customHeight="1" x14ac:dyDescent="0.2">
      <c r="A24" s="38" t="s">
        <v>89</v>
      </c>
      <c r="B24" s="19">
        <f>B23</f>
        <v>2467.7480725</v>
      </c>
      <c r="C24" s="21">
        <v>5.0000000000000001E-3</v>
      </c>
      <c r="D24" s="19">
        <f>B24*C24</f>
        <v>12.338740362500001</v>
      </c>
      <c r="E24" s="11"/>
      <c r="F24" s="23"/>
    </row>
    <row r="25" spans="1:8" ht="14.25" customHeight="1" x14ac:dyDescent="0.2">
      <c r="A25" s="38" t="s">
        <v>92</v>
      </c>
      <c r="B25" s="19">
        <f>B24</f>
        <v>2467.7480725</v>
      </c>
      <c r="C25" s="75">
        <v>6.8000000000000005E-2</v>
      </c>
      <c r="D25" s="59">
        <f>B25*C25</f>
        <v>167.80686893000001</v>
      </c>
      <c r="E25" s="11"/>
      <c r="F25" s="23"/>
    </row>
    <row r="26" spans="1:8" ht="12" customHeight="1" x14ac:dyDescent="0.2">
      <c r="A26" s="38" t="s">
        <v>66</v>
      </c>
      <c r="B26" s="19">
        <f>SB</f>
        <v>2494.8530000000001</v>
      </c>
      <c r="C26" s="75">
        <v>0</v>
      </c>
      <c r="D26" s="19">
        <f>B26*C26</f>
        <v>0</v>
      </c>
      <c r="E26" s="76">
        <v>0.13</v>
      </c>
      <c r="F26" s="77">
        <f t="shared" ref="F26:F37" si="0">B26*E26</f>
        <v>324.33089000000001</v>
      </c>
      <c r="G26" s="126" t="s">
        <v>93</v>
      </c>
      <c r="H26" s="2"/>
    </row>
    <row r="27" spans="1:8" ht="14.1" customHeight="1" x14ac:dyDescent="0.2">
      <c r="A27" s="38" t="s">
        <v>19</v>
      </c>
      <c r="B27" s="19">
        <f t="shared" ref="B27:B32" si="1">SB</f>
        <v>2494.8530000000001</v>
      </c>
      <c r="C27" s="21"/>
      <c r="D27" s="19"/>
      <c r="E27" s="22">
        <v>3.0000000000000001E-3</v>
      </c>
      <c r="F27" s="23">
        <f t="shared" si="0"/>
        <v>7.484559</v>
      </c>
    </row>
    <row r="28" spans="1:8" ht="14.1" customHeight="1" x14ac:dyDescent="0.2">
      <c r="A28" s="38" t="s">
        <v>67</v>
      </c>
      <c r="B28" s="19">
        <f t="shared" si="1"/>
        <v>2494.8530000000001</v>
      </c>
      <c r="C28" s="21">
        <v>6.9000000000000006E-2</v>
      </c>
      <c r="D28" s="19">
        <f>B28*C28</f>
        <v>172.14485700000003</v>
      </c>
      <c r="E28" s="22">
        <v>8.5500000000000007E-2</v>
      </c>
      <c r="F28" s="23">
        <f t="shared" si="0"/>
        <v>213.30993150000003</v>
      </c>
      <c r="G28" s="126" t="s">
        <v>93</v>
      </c>
      <c r="H28" s="2"/>
    </row>
    <row r="29" spans="1:8" ht="14.1" customHeight="1" x14ac:dyDescent="0.2">
      <c r="A29" s="38" t="s">
        <v>68</v>
      </c>
      <c r="B29" s="19">
        <f t="shared" si="1"/>
        <v>2494.8530000000001</v>
      </c>
      <c r="C29" s="21">
        <v>4.0000000000000001E-3</v>
      </c>
      <c r="D29" s="19">
        <f>B29*C29</f>
        <v>9.9794119999999999</v>
      </c>
      <c r="E29" s="22">
        <v>1.9E-2</v>
      </c>
      <c r="F29" s="23">
        <f t="shared" si="0"/>
        <v>47.402206999999997</v>
      </c>
      <c r="G29" s="126" t="s">
        <v>93</v>
      </c>
    </row>
    <row r="30" spans="1:8" ht="14.1" customHeight="1" x14ac:dyDescent="0.2">
      <c r="A30" s="38" t="s">
        <v>20</v>
      </c>
      <c r="B30" s="19">
        <f t="shared" si="1"/>
        <v>2494.8530000000001</v>
      </c>
      <c r="C30" s="16"/>
      <c r="D30" s="19"/>
      <c r="E30" s="22">
        <v>3.4500000000000003E-2</v>
      </c>
      <c r="F30" s="23">
        <f t="shared" si="0"/>
        <v>86.072428500000015</v>
      </c>
      <c r="G30" s="126" t="s">
        <v>93</v>
      </c>
    </row>
    <row r="31" spans="1:8" ht="14.1" customHeight="1" x14ac:dyDescent="0.2">
      <c r="A31" s="38" t="s">
        <v>21</v>
      </c>
      <c r="B31" s="19">
        <f t="shared" si="1"/>
        <v>2494.8530000000001</v>
      </c>
      <c r="C31" s="16"/>
      <c r="D31" s="19"/>
      <c r="E31" s="22">
        <v>3.1E-2</v>
      </c>
      <c r="F31" s="23">
        <f t="shared" si="0"/>
        <v>77.340443000000008</v>
      </c>
      <c r="G31" s="126" t="s">
        <v>93</v>
      </c>
    </row>
    <row r="32" spans="1:8" ht="14.1" customHeight="1" x14ac:dyDescent="0.2">
      <c r="A32" s="38" t="s">
        <v>69</v>
      </c>
      <c r="B32" s="19">
        <f t="shared" si="1"/>
        <v>2494.8530000000001</v>
      </c>
      <c r="C32" s="16"/>
      <c r="D32" s="19"/>
      <c r="E32" s="22">
        <v>1E-3</v>
      </c>
      <c r="F32" s="23">
        <f t="shared" si="0"/>
        <v>2.494853</v>
      </c>
    </row>
    <row r="33" spans="1:12" ht="13.5" customHeight="1" x14ac:dyDescent="0.2">
      <c r="A33" s="38" t="s">
        <v>29</v>
      </c>
      <c r="B33" s="19"/>
      <c r="C33" s="16"/>
      <c r="D33" s="19"/>
      <c r="E33" s="22"/>
      <c r="F33" s="23">
        <f t="shared" si="0"/>
        <v>0</v>
      </c>
    </row>
    <row r="34" spans="1:12" ht="12.75" customHeight="1" x14ac:dyDescent="0.2">
      <c r="A34" s="38" t="s">
        <v>64</v>
      </c>
      <c r="B34" s="84">
        <f>B32</f>
        <v>2494.8530000000001</v>
      </c>
      <c r="C34" s="85"/>
      <c r="D34" s="84"/>
      <c r="E34" s="86">
        <v>1.6000000000000001E-4</v>
      </c>
      <c r="F34" s="87">
        <f t="shared" si="0"/>
        <v>0.39917648000000006</v>
      </c>
      <c r="H34" s="2"/>
    </row>
    <row r="35" spans="1:12" ht="13.5" hidden="1" customHeight="1" x14ac:dyDescent="0.2">
      <c r="A35" s="58" t="s">
        <v>65</v>
      </c>
      <c r="B35" s="84">
        <f t="shared" ref="B35:B40" si="2">B33</f>
        <v>0</v>
      </c>
      <c r="C35" s="88">
        <v>5.0000000000000001E-3</v>
      </c>
      <c r="D35" s="84">
        <f>C35*B35</f>
        <v>0</v>
      </c>
      <c r="E35" s="89">
        <f>C35</f>
        <v>5.0000000000000001E-3</v>
      </c>
      <c r="F35" s="87">
        <f>B35*E35</f>
        <v>0</v>
      </c>
    </row>
    <row r="36" spans="1:12" s="60" customFormat="1" ht="12.75" customHeight="1" x14ac:dyDescent="0.2">
      <c r="A36" s="38" t="s">
        <v>30</v>
      </c>
      <c r="B36" s="84">
        <f t="shared" si="2"/>
        <v>2494.8530000000001</v>
      </c>
      <c r="C36" s="85"/>
      <c r="D36" s="84"/>
      <c r="E36" s="89">
        <v>1.4999999999999999E-2</v>
      </c>
      <c r="F36" s="87">
        <f t="shared" si="0"/>
        <v>37.422795000000001</v>
      </c>
    </row>
    <row r="37" spans="1:12" s="60" customFormat="1" ht="13.5" hidden="1" customHeight="1" x14ac:dyDescent="0.2">
      <c r="A37" s="38"/>
      <c r="B37" s="84">
        <f t="shared" si="2"/>
        <v>0</v>
      </c>
      <c r="C37" s="85"/>
      <c r="D37" s="84"/>
      <c r="E37" s="89"/>
      <c r="F37" s="87">
        <f t="shared" si="0"/>
        <v>0</v>
      </c>
    </row>
    <row r="38" spans="1:12" ht="14.1" customHeight="1" x14ac:dyDescent="0.2">
      <c r="A38" s="38" t="s">
        <v>16</v>
      </c>
      <c r="B38" s="84">
        <f t="shared" si="2"/>
        <v>2494.8530000000001</v>
      </c>
      <c r="C38" s="85"/>
      <c r="D38" s="84"/>
      <c r="E38" s="90"/>
      <c r="F38" s="87">
        <v>-80.78</v>
      </c>
      <c r="I38" s="2"/>
      <c r="L38" s="2"/>
    </row>
    <row r="39" spans="1:12" ht="13.5" hidden="1" customHeight="1" x14ac:dyDescent="0.25">
      <c r="A39" s="47" t="s">
        <v>70</v>
      </c>
      <c r="B39" s="84">
        <f t="shared" si="2"/>
        <v>0</v>
      </c>
      <c r="C39" s="91"/>
      <c r="D39" s="92">
        <f>ROUND($B39*$C39,2)</f>
        <v>0</v>
      </c>
      <c r="E39" s="90">
        <v>1.6000000000000001E-4</v>
      </c>
      <c r="F39" s="87">
        <f>B39*E39</f>
        <v>0</v>
      </c>
    </row>
    <row r="40" spans="1:12" ht="14.1" customHeight="1" x14ac:dyDescent="0.2">
      <c r="A40" s="38" t="s">
        <v>71</v>
      </c>
      <c r="B40" s="84">
        <f t="shared" si="2"/>
        <v>2494.8530000000001</v>
      </c>
      <c r="C40" s="75">
        <v>9.4999999999999998E-3</v>
      </c>
      <c r="D40" s="59">
        <f>C40*B40</f>
        <v>23.701103499999999</v>
      </c>
      <c r="E40" s="124">
        <v>4.0500000000000001E-2</v>
      </c>
      <c r="F40" s="77">
        <f>E40*B40</f>
        <v>101.04154650000001</v>
      </c>
    </row>
    <row r="41" spans="1:12" ht="14.1" customHeight="1" x14ac:dyDescent="0.25">
      <c r="A41" s="38" t="s">
        <v>9</v>
      </c>
      <c r="B41" s="84">
        <v>2494.85</v>
      </c>
      <c r="C41" s="85"/>
      <c r="D41" s="84"/>
      <c r="E41" s="124">
        <v>1.5E-3</v>
      </c>
      <c r="F41" s="77">
        <f>B41*E41</f>
        <v>3.7422749999999998</v>
      </c>
      <c r="G41" s="8"/>
      <c r="H41" s="2"/>
      <c r="I41" s="2"/>
    </row>
    <row r="42" spans="1:12" ht="14.1" customHeight="1" x14ac:dyDescent="0.25">
      <c r="A42" s="103" t="s">
        <v>39</v>
      </c>
      <c r="B42" s="104"/>
      <c r="C42" s="105"/>
      <c r="D42" s="104"/>
      <c r="E42" s="106"/>
      <c r="F42" s="107"/>
      <c r="G42" s="8"/>
    </row>
    <row r="43" spans="1:12" ht="14.1" customHeight="1" x14ac:dyDescent="0.25">
      <c r="A43" s="38" t="s">
        <v>40</v>
      </c>
      <c r="B43" s="84">
        <v>2494.85</v>
      </c>
      <c r="C43" s="88">
        <v>3.1E-2</v>
      </c>
      <c r="D43" s="84">
        <f>B43*C43</f>
        <v>77.340350000000001</v>
      </c>
      <c r="E43" s="89">
        <v>4.65E-2</v>
      </c>
      <c r="F43" s="87">
        <f>B43*E43</f>
        <v>116.010525</v>
      </c>
      <c r="G43" s="8" t="s">
        <v>93</v>
      </c>
      <c r="H43" s="2"/>
    </row>
    <row r="44" spans="1:12" ht="14.1" customHeight="1" x14ac:dyDescent="0.25">
      <c r="A44" s="73" t="s">
        <v>74</v>
      </c>
      <c r="B44" s="93">
        <v>3311</v>
      </c>
      <c r="C44" s="94">
        <v>5.0000000000000001E-3</v>
      </c>
      <c r="D44" s="93">
        <f>B44*C44</f>
        <v>16.555</v>
      </c>
      <c r="E44" s="95">
        <v>5.0000000000000001E-3</v>
      </c>
      <c r="F44" s="96">
        <f>B44*C44</f>
        <v>16.555</v>
      </c>
      <c r="G44" s="8" t="s">
        <v>93</v>
      </c>
      <c r="H44" s="2"/>
      <c r="J44" s="2"/>
    </row>
    <row r="45" spans="1:12" ht="14.1" customHeight="1" x14ac:dyDescent="0.25">
      <c r="A45" s="38" t="s">
        <v>41</v>
      </c>
      <c r="B45" s="84">
        <f>B38</f>
        <v>2494.8530000000001</v>
      </c>
      <c r="C45" s="88">
        <v>8.0000000000000002E-3</v>
      </c>
      <c r="D45" s="84">
        <f>B45*C45</f>
        <v>19.958824</v>
      </c>
      <c r="E45" s="89">
        <v>1.2E-2</v>
      </c>
      <c r="F45" s="87">
        <f>B45*E45</f>
        <v>29.938236</v>
      </c>
      <c r="G45" s="8" t="s">
        <v>93</v>
      </c>
    </row>
    <row r="46" spans="1:12" ht="14.1" customHeight="1" x14ac:dyDescent="0.25">
      <c r="A46" s="38" t="s">
        <v>32</v>
      </c>
      <c r="B46" s="80"/>
      <c r="C46" s="81"/>
      <c r="D46" s="80"/>
      <c r="E46" s="83"/>
      <c r="F46" s="82"/>
      <c r="G46" s="78"/>
    </row>
    <row r="47" spans="1:12" ht="14.1" customHeight="1" x14ac:dyDescent="0.25">
      <c r="A47" s="38" t="s">
        <v>42</v>
      </c>
      <c r="B47" s="19"/>
      <c r="C47" s="16"/>
      <c r="D47" s="19"/>
      <c r="E47" s="22"/>
      <c r="F47" s="23"/>
      <c r="G47" s="8"/>
    </row>
    <row r="48" spans="1:12" ht="2.25" customHeight="1" x14ac:dyDescent="0.25">
      <c r="A48" s="73" t="s">
        <v>43</v>
      </c>
      <c r="B48" s="19"/>
      <c r="C48" s="16"/>
      <c r="D48" s="19"/>
      <c r="E48" s="22"/>
      <c r="F48" s="23"/>
      <c r="G48" s="8"/>
    </row>
    <row r="49" spans="1:10" ht="13.5" hidden="1" customHeight="1" x14ac:dyDescent="0.25">
      <c r="A49" s="38" t="s">
        <v>33</v>
      </c>
      <c r="B49" s="19"/>
      <c r="C49" s="16"/>
      <c r="D49" s="19"/>
      <c r="E49" s="22"/>
      <c r="F49" s="23"/>
      <c r="G49" s="8"/>
    </row>
    <row r="50" spans="1:10" ht="13.5" hidden="1" customHeight="1" x14ac:dyDescent="0.25">
      <c r="A50" s="38" t="s">
        <v>46</v>
      </c>
      <c r="B50" s="19"/>
      <c r="C50" s="16"/>
      <c r="D50" s="19"/>
      <c r="E50" s="22"/>
      <c r="F50" s="23"/>
      <c r="G50" s="8"/>
    </row>
    <row r="51" spans="1:10" ht="13.5" hidden="1" customHeight="1" x14ac:dyDescent="0.25">
      <c r="A51" s="38" t="s">
        <v>34</v>
      </c>
      <c r="B51" s="19"/>
      <c r="C51" s="16"/>
      <c r="D51" s="19"/>
      <c r="E51" s="22"/>
      <c r="F51" s="23"/>
      <c r="G51" s="8"/>
    </row>
    <row r="52" spans="1:10" ht="14.25" hidden="1" customHeight="1" x14ac:dyDescent="0.25">
      <c r="A52" s="38" t="s">
        <v>35</v>
      </c>
      <c r="B52" s="19"/>
      <c r="C52" s="16"/>
      <c r="D52" s="19"/>
      <c r="E52" s="22"/>
      <c r="F52" s="23"/>
      <c r="G52" s="8"/>
    </row>
    <row r="53" spans="1:10" ht="13.5" customHeight="1" x14ac:dyDescent="0.2">
      <c r="A53" s="112" t="s">
        <v>45</v>
      </c>
      <c r="B53" s="113"/>
      <c r="C53" s="114"/>
      <c r="D53" s="113">
        <f>ROUND($B53*$C53,2)</f>
        <v>0</v>
      </c>
      <c r="E53" s="115"/>
      <c r="F53" s="116">
        <f>ROUND(SB*E53,2)</f>
        <v>0</v>
      </c>
      <c r="H53" s="2"/>
    </row>
    <row r="54" spans="1:10" ht="14.1" customHeight="1" x14ac:dyDescent="0.2">
      <c r="A54" s="38" t="s">
        <v>31</v>
      </c>
      <c r="B54" s="19"/>
      <c r="C54" s="21"/>
      <c r="D54" s="19"/>
      <c r="E54" s="22"/>
      <c r="F54" s="23"/>
    </row>
    <row r="55" spans="1:10" ht="14.1" customHeight="1" x14ac:dyDescent="0.2">
      <c r="A55" s="38" t="s">
        <v>84</v>
      </c>
      <c r="B55" s="19"/>
      <c r="C55" s="21"/>
      <c r="D55" s="19"/>
      <c r="E55" s="22"/>
      <c r="F55" s="23"/>
    </row>
    <row r="56" spans="1:10" ht="14.1" customHeight="1" x14ac:dyDescent="0.2">
      <c r="A56" s="38" t="s">
        <v>36</v>
      </c>
      <c r="B56" s="19"/>
      <c r="C56" s="21"/>
      <c r="D56" s="19"/>
      <c r="E56" s="22"/>
      <c r="F56" s="23"/>
      <c r="H56" s="2"/>
    </row>
    <row r="57" spans="1:10" ht="14.1" customHeight="1" x14ac:dyDescent="0.2">
      <c r="A57" s="38" t="s">
        <v>72</v>
      </c>
      <c r="B57" s="19"/>
      <c r="C57" s="21"/>
      <c r="D57" s="19"/>
      <c r="E57" s="22"/>
      <c r="F57" s="23"/>
      <c r="H57" s="2"/>
    </row>
    <row r="58" spans="1:10" ht="14.1" customHeight="1" x14ac:dyDescent="0.2">
      <c r="A58" s="38" t="s">
        <v>35</v>
      </c>
      <c r="B58" s="19"/>
      <c r="C58" s="21"/>
      <c r="D58" s="19"/>
      <c r="E58" s="22"/>
      <c r="F58" s="23"/>
      <c r="H58" s="2"/>
      <c r="I58" s="2"/>
      <c r="J58" s="2"/>
    </row>
    <row r="59" spans="1:10" ht="12.75" customHeight="1" x14ac:dyDescent="0.2">
      <c r="A59" s="38" t="s">
        <v>37</v>
      </c>
      <c r="B59" s="19"/>
      <c r="C59" s="21"/>
      <c r="D59" s="19"/>
      <c r="E59" s="22"/>
      <c r="F59" s="23"/>
      <c r="G59" s="2"/>
      <c r="H59" s="2"/>
    </row>
    <row r="60" spans="1:10" ht="13.5" hidden="1" customHeight="1" x14ac:dyDescent="0.2">
      <c r="A60" s="69" t="s">
        <v>37</v>
      </c>
      <c r="B60" s="19"/>
      <c r="C60" s="21"/>
      <c r="D60" s="19"/>
      <c r="E60" s="22"/>
      <c r="F60" s="62"/>
      <c r="G60" s="2"/>
    </row>
    <row r="61" spans="1:10" ht="14.25" customHeight="1" x14ac:dyDescent="0.25">
      <c r="A61" s="117" t="s">
        <v>15</v>
      </c>
      <c r="B61" s="118"/>
      <c r="C61" s="119"/>
      <c r="D61" s="120"/>
      <c r="E61" s="121"/>
      <c r="F61" s="122"/>
    </row>
    <row r="62" spans="1:10" ht="13.5" hidden="1" customHeight="1" x14ac:dyDescent="0.2">
      <c r="A62" s="37" t="s">
        <v>22</v>
      </c>
      <c r="B62" s="19"/>
      <c r="C62" s="16"/>
      <c r="D62" s="19"/>
      <c r="E62" s="22"/>
      <c r="F62" s="23"/>
    </row>
    <row r="63" spans="1:10" ht="12.75" customHeight="1" x14ac:dyDescent="0.2">
      <c r="A63" s="37" t="s">
        <v>47</v>
      </c>
      <c r="B63" s="84">
        <f>B45</f>
        <v>2494.8530000000001</v>
      </c>
      <c r="C63" s="85"/>
      <c r="D63" s="84"/>
      <c r="E63" s="89">
        <v>4.4999999999999997E-3</v>
      </c>
      <c r="F63" s="87">
        <f>+B63*E63</f>
        <v>11.226838499999999</v>
      </c>
    </row>
    <row r="64" spans="1:10" ht="14.1" customHeight="1" x14ac:dyDescent="0.2">
      <c r="A64" s="38" t="s">
        <v>23</v>
      </c>
      <c r="B64" s="84">
        <v>2494.85</v>
      </c>
      <c r="C64" s="88"/>
      <c r="D64" s="84"/>
      <c r="E64" s="89">
        <v>6.7999999999999996E-3</v>
      </c>
      <c r="F64" s="87">
        <f>+B64*E64</f>
        <v>16.964979999999997</v>
      </c>
      <c r="H64" t="s">
        <v>50</v>
      </c>
    </row>
    <row r="65" spans="1:11" ht="2.25" customHeight="1" x14ac:dyDescent="0.2">
      <c r="A65" s="38" t="s">
        <v>73</v>
      </c>
      <c r="B65" s="84">
        <f>B47</f>
        <v>0</v>
      </c>
      <c r="C65" s="97"/>
      <c r="D65" s="98"/>
      <c r="E65" s="99"/>
      <c r="F65" s="87"/>
    </row>
    <row r="66" spans="1:11" ht="14.1" customHeight="1" x14ac:dyDescent="0.2">
      <c r="A66" s="69" t="s">
        <v>48</v>
      </c>
      <c r="B66" s="84">
        <v>2494.85</v>
      </c>
      <c r="C66" s="100"/>
      <c r="D66" s="98"/>
      <c r="E66" s="99">
        <v>0.01</v>
      </c>
      <c r="F66" s="87">
        <f>B66*E66</f>
        <v>24.948499999999999</v>
      </c>
    </row>
    <row r="67" spans="1:11" ht="14.1" customHeight="1" x14ac:dyDescent="0.2">
      <c r="A67" s="50" t="s">
        <v>10</v>
      </c>
      <c r="B67" s="101" t="s">
        <v>0</v>
      </c>
      <c r="C67" s="100"/>
      <c r="D67" s="102">
        <f>SUM(D23:D66)</f>
        <v>559.05110953250005</v>
      </c>
      <c r="E67" s="98"/>
      <c r="F67" s="102">
        <f>SUM(F26:F66)</f>
        <v>1035.9051844799999</v>
      </c>
    </row>
    <row r="68" spans="1:11" ht="13.5" customHeight="1" x14ac:dyDescent="0.2">
      <c r="A68" s="37" t="s">
        <v>24</v>
      </c>
      <c r="B68" s="157"/>
      <c r="C68" s="158"/>
      <c r="D68" s="19"/>
      <c r="E68" s="11"/>
      <c r="F68" s="23"/>
    </row>
    <row r="69" spans="1:11" ht="13.5" customHeight="1" x14ac:dyDescent="0.2">
      <c r="A69" s="74" t="s">
        <v>38</v>
      </c>
      <c r="B69" s="16"/>
      <c r="C69" s="16"/>
      <c r="D69" s="19"/>
      <c r="E69" s="11"/>
      <c r="F69" s="17">
        <v>0</v>
      </c>
    </row>
    <row r="70" spans="1:11" ht="13.5" customHeight="1" thickBot="1" x14ac:dyDescent="0.25">
      <c r="A70" s="20"/>
      <c r="B70" s="16"/>
      <c r="C70" s="16"/>
      <c r="D70" s="19"/>
      <c r="E70" s="11"/>
      <c r="F70" s="17"/>
      <c r="H70" s="2"/>
    </row>
    <row r="71" spans="1:11" ht="14.1" customHeight="1" thickBot="1" x14ac:dyDescent="0.3">
      <c r="A71" s="169" t="s">
        <v>28</v>
      </c>
      <c r="B71" s="170"/>
      <c r="C71" s="171"/>
      <c r="D71" s="6">
        <f>SB-D67</f>
        <v>1935.8018904675</v>
      </c>
      <c r="E71" s="24"/>
      <c r="F71" s="26"/>
      <c r="H71" s="2"/>
    </row>
    <row r="72" spans="1:11" ht="14.1" customHeight="1" x14ac:dyDescent="0.2">
      <c r="A72" s="159" t="s">
        <v>85</v>
      </c>
      <c r="B72" s="28"/>
      <c r="C72" s="28"/>
      <c r="D72" s="29"/>
      <c r="E72" s="25"/>
      <c r="F72" s="27"/>
    </row>
    <row r="73" spans="1:11" ht="14.1" customHeight="1" x14ac:dyDescent="0.2">
      <c r="A73" s="160"/>
      <c r="B73" s="16"/>
      <c r="C73" s="16"/>
      <c r="D73" s="30"/>
      <c r="E73" s="25" t="s">
        <v>27</v>
      </c>
      <c r="F73" s="27">
        <f>-D68</f>
        <v>0</v>
      </c>
      <c r="K73" s="2"/>
    </row>
    <row r="74" spans="1:11" ht="14.1" customHeight="1" x14ac:dyDescent="0.2">
      <c r="A74" s="160"/>
      <c r="B74" s="162" t="s">
        <v>17</v>
      </c>
      <c r="C74" s="162"/>
      <c r="D74" s="87">
        <f>D67</f>
        <v>559.05110953250005</v>
      </c>
      <c r="E74" s="25" t="s">
        <v>26</v>
      </c>
      <c r="F74" s="27">
        <f>D69+D70</f>
        <v>0</v>
      </c>
      <c r="H74" s="2"/>
    </row>
    <row r="75" spans="1:11" ht="14.1" customHeight="1" thickBot="1" x14ac:dyDescent="0.25">
      <c r="A75" s="161"/>
      <c r="B75" s="33" t="s">
        <v>91</v>
      </c>
      <c r="C75" s="31"/>
      <c r="D75" s="87">
        <f>D23+D24</f>
        <v>71.564694102499999</v>
      </c>
      <c r="E75" s="24"/>
      <c r="F75" s="27"/>
    </row>
    <row r="76" spans="1:11" ht="14.1" customHeight="1" thickBot="1" x14ac:dyDescent="0.3">
      <c r="A76" s="166" t="s">
        <v>86</v>
      </c>
      <c r="B76" s="167"/>
      <c r="C76" s="168"/>
      <c r="D76" s="6">
        <f>(D71+D23+D24+D44)</f>
        <v>2023.9215845700001</v>
      </c>
      <c r="E76" s="24" t="s">
        <v>18</v>
      </c>
      <c r="F76" s="7">
        <f>F67+B45</f>
        <v>3530.7581844799997</v>
      </c>
    </row>
    <row r="77" spans="1:11" ht="14.1" customHeight="1" x14ac:dyDescent="0.2">
      <c r="A77" s="49" t="s">
        <v>25</v>
      </c>
      <c r="B77" s="163" t="s">
        <v>87</v>
      </c>
      <c r="C77" s="163"/>
      <c r="D77" s="163"/>
      <c r="E77" s="163"/>
      <c r="F77" s="32"/>
    </row>
    <row r="78" spans="1:11" ht="14.1" customHeight="1" thickBot="1" x14ac:dyDescent="0.25">
      <c r="A78" s="149" t="s">
        <v>11</v>
      </c>
      <c r="B78" s="150"/>
      <c r="C78" s="150"/>
      <c r="D78" s="150"/>
      <c r="E78" s="150"/>
      <c r="F78" s="151"/>
    </row>
    <row r="79" spans="1:11" x14ac:dyDescent="0.2">
      <c r="A79" s="125" t="s">
        <v>90</v>
      </c>
      <c r="D79" s="5"/>
    </row>
    <row r="80" spans="1:11" x14ac:dyDescent="0.2">
      <c r="A80" s="4"/>
      <c r="C80" s="3"/>
      <c r="D80" s="2"/>
    </row>
    <row r="81" spans="4:6" ht="18.75" x14ac:dyDescent="0.25">
      <c r="D81" s="152"/>
      <c r="E81" s="152"/>
      <c r="F81" s="152"/>
    </row>
    <row r="82" spans="4:6" ht="18.75" x14ac:dyDescent="0.25">
      <c r="D82" s="152"/>
      <c r="E82" s="152"/>
      <c r="F82" s="152"/>
    </row>
  </sheetData>
  <mergeCells count="24">
    <mergeCell ref="E15:F15"/>
    <mergeCell ref="D9:F9"/>
    <mergeCell ref="B2:F2"/>
    <mergeCell ref="B3:C3"/>
    <mergeCell ref="D3:F3"/>
    <mergeCell ref="D4:F4"/>
    <mergeCell ref="D5:F5"/>
    <mergeCell ref="D7:F7"/>
    <mergeCell ref="E10:F10"/>
    <mergeCell ref="E11:F11"/>
    <mergeCell ref="E13:F13"/>
    <mergeCell ref="B6:C6"/>
    <mergeCell ref="A78:F78"/>
    <mergeCell ref="D81:F81"/>
    <mergeCell ref="D82:F82"/>
    <mergeCell ref="C19:D19"/>
    <mergeCell ref="E19:F19"/>
    <mergeCell ref="B68:C68"/>
    <mergeCell ref="A72:A75"/>
    <mergeCell ref="B74:C74"/>
    <mergeCell ref="B77:E77"/>
    <mergeCell ref="A19:A20"/>
    <mergeCell ref="A76:C76"/>
    <mergeCell ref="A71:C71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4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E70" sqref="E70"/>
    </sheetView>
  </sheetViews>
  <sheetFormatPr baseColWidth="10" defaultRowHeight="12.75" x14ac:dyDescent="0.2"/>
  <cols>
    <col min="3" max="3" width="13.5703125" customWidth="1"/>
    <col min="6" max="6" width="15" customWidth="1"/>
    <col min="9" max="9" width="18.7109375" customWidth="1"/>
  </cols>
  <sheetData>
    <row r="1" spans="1:10" ht="15" x14ac:dyDescent="0.2">
      <c r="A1" s="239" t="s">
        <v>95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 x14ac:dyDescent="0.2">
      <c r="A2" s="222" t="s">
        <v>141</v>
      </c>
      <c r="B2" s="222"/>
      <c r="C2" s="222"/>
      <c r="D2" s="222"/>
      <c r="E2" s="222"/>
      <c r="F2" s="222" t="s">
        <v>142</v>
      </c>
      <c r="G2" s="222"/>
      <c r="H2" s="222"/>
      <c r="I2" s="222"/>
      <c r="J2" s="222"/>
    </row>
    <row r="3" spans="1:10" ht="15" x14ac:dyDescent="0.2">
      <c r="A3" s="241" t="s">
        <v>96</v>
      </c>
      <c r="B3" s="241"/>
      <c r="C3" s="241"/>
      <c r="D3" s="241"/>
      <c r="E3" s="241"/>
      <c r="F3" s="241" t="s">
        <v>172</v>
      </c>
      <c r="G3" s="241"/>
      <c r="H3" s="241"/>
      <c r="I3" s="241"/>
      <c r="J3" s="241"/>
    </row>
    <row r="4" spans="1:10" ht="15" x14ac:dyDescent="0.2">
      <c r="A4" s="238" t="s">
        <v>97</v>
      </c>
      <c r="B4" s="238"/>
      <c r="C4" s="238"/>
      <c r="D4" s="238"/>
      <c r="E4" s="238"/>
      <c r="F4" s="233" t="s">
        <v>102</v>
      </c>
      <c r="G4" s="233"/>
      <c r="H4" s="233"/>
      <c r="I4" s="233"/>
      <c r="J4" s="233"/>
    </row>
    <row r="5" spans="1:10" ht="15" x14ac:dyDescent="0.2">
      <c r="A5" s="233" t="s">
        <v>98</v>
      </c>
      <c r="B5" s="233"/>
      <c r="C5" s="233"/>
      <c r="D5" s="233"/>
      <c r="E5" s="233"/>
      <c r="F5" s="233" t="s">
        <v>94</v>
      </c>
      <c r="G5" s="233"/>
      <c r="H5" s="233"/>
      <c r="I5" s="233"/>
      <c r="J5" s="233"/>
    </row>
    <row r="6" spans="1:10" ht="15" x14ac:dyDescent="0.2">
      <c r="A6" s="233" t="s">
        <v>99</v>
      </c>
      <c r="B6" s="233"/>
      <c r="C6" s="233"/>
      <c r="D6" s="233"/>
      <c r="E6" s="233"/>
      <c r="F6" s="233" t="s">
        <v>103</v>
      </c>
      <c r="G6" s="233"/>
      <c r="H6" s="233"/>
      <c r="I6" s="233"/>
      <c r="J6" s="233"/>
    </row>
    <row r="7" spans="1:10" ht="15" x14ac:dyDescent="0.2">
      <c r="A7" s="233" t="s">
        <v>100</v>
      </c>
      <c r="B7" s="233"/>
      <c r="C7" s="233"/>
      <c r="D7" s="233"/>
      <c r="E7" s="233"/>
      <c r="F7" s="233" t="s">
        <v>104</v>
      </c>
      <c r="G7" s="233"/>
      <c r="H7" s="233"/>
      <c r="I7" s="233"/>
      <c r="J7" s="233"/>
    </row>
    <row r="8" spans="1:10" ht="15" x14ac:dyDescent="0.2">
      <c r="A8" s="233" t="s">
        <v>101</v>
      </c>
      <c r="B8" s="233"/>
      <c r="C8" s="233"/>
      <c r="D8" s="233"/>
      <c r="E8" s="233"/>
      <c r="F8" s="233" t="s">
        <v>105</v>
      </c>
      <c r="G8" s="233"/>
      <c r="H8" s="233"/>
      <c r="I8" s="233"/>
      <c r="J8" s="233"/>
    </row>
    <row r="9" spans="1:10" ht="15" x14ac:dyDescent="0.2">
      <c r="A9" s="235"/>
      <c r="B9" s="235"/>
      <c r="C9" s="235"/>
      <c r="D9" s="235"/>
      <c r="E9" s="235"/>
      <c r="F9" s="233" t="s">
        <v>106</v>
      </c>
      <c r="G9" s="233"/>
      <c r="H9" s="233"/>
      <c r="I9" s="233"/>
      <c r="J9" s="233"/>
    </row>
    <row r="10" spans="1:10" ht="15" x14ac:dyDescent="0.2">
      <c r="A10" s="236"/>
      <c r="B10" s="236"/>
      <c r="C10" s="236"/>
      <c r="D10" s="236"/>
      <c r="E10" s="236"/>
      <c r="F10" s="234" t="s">
        <v>3</v>
      </c>
      <c r="G10" s="234"/>
      <c r="H10" s="234"/>
      <c r="I10" s="234"/>
      <c r="J10" s="234"/>
    </row>
    <row r="11" spans="1:10" ht="15.75" customHeight="1" x14ac:dyDescent="0.2">
      <c r="A11" s="237" t="s">
        <v>143</v>
      </c>
      <c r="B11" s="237"/>
      <c r="C11" s="237"/>
      <c r="D11" s="237"/>
      <c r="E11" s="237"/>
      <c r="F11" s="237" t="s">
        <v>144</v>
      </c>
      <c r="G11" s="237" t="s">
        <v>81</v>
      </c>
      <c r="H11" s="237"/>
      <c r="I11" s="237" t="s">
        <v>82</v>
      </c>
      <c r="J11" s="237"/>
    </row>
    <row r="12" spans="1:10" ht="18.75" customHeight="1" x14ac:dyDescent="0.2">
      <c r="A12" s="237"/>
      <c r="B12" s="237"/>
      <c r="C12" s="237"/>
      <c r="D12" s="237"/>
      <c r="E12" s="237"/>
      <c r="F12" s="237"/>
      <c r="G12" s="128" t="s">
        <v>2</v>
      </c>
      <c r="H12" s="128" t="s">
        <v>1</v>
      </c>
      <c r="I12" s="128" t="s">
        <v>1</v>
      </c>
      <c r="J12" s="128" t="s">
        <v>2</v>
      </c>
    </row>
    <row r="13" spans="1:10" ht="15" x14ac:dyDescent="0.2">
      <c r="A13" s="228" t="s">
        <v>145</v>
      </c>
      <c r="B13" s="228"/>
      <c r="C13" s="228"/>
      <c r="D13" s="228"/>
      <c r="E13" s="228"/>
      <c r="F13" s="129">
        <v>151.66999999999999</v>
      </c>
      <c r="G13" s="129"/>
      <c r="H13" s="130"/>
      <c r="I13" s="129"/>
      <c r="J13" s="130"/>
    </row>
    <row r="14" spans="1:10" ht="15" x14ac:dyDescent="0.2">
      <c r="A14" s="228" t="s">
        <v>107</v>
      </c>
      <c r="B14" s="228"/>
      <c r="C14" s="228"/>
      <c r="D14" s="228"/>
      <c r="E14" s="228"/>
      <c r="F14" s="129"/>
      <c r="G14" s="129"/>
      <c r="H14" s="130"/>
      <c r="I14" s="129"/>
      <c r="J14" s="130"/>
    </row>
    <row r="15" spans="1:10" ht="15" x14ac:dyDescent="0.2">
      <c r="A15" s="228" t="s">
        <v>108</v>
      </c>
      <c r="B15" s="228"/>
      <c r="C15" s="228"/>
      <c r="D15" s="228"/>
      <c r="E15" s="228"/>
      <c r="F15" s="129"/>
      <c r="G15" s="129"/>
      <c r="H15" s="130"/>
      <c r="I15" s="129"/>
      <c r="J15" s="130"/>
    </row>
    <row r="16" spans="1:10" ht="15" x14ac:dyDescent="0.2">
      <c r="A16" s="228" t="s">
        <v>109</v>
      </c>
      <c r="B16" s="228"/>
      <c r="C16" s="228"/>
      <c r="D16" s="228"/>
      <c r="E16" s="228"/>
      <c r="F16" s="129"/>
      <c r="G16" s="129"/>
      <c r="H16" s="130"/>
      <c r="I16" s="129"/>
      <c r="J16" s="130"/>
    </row>
    <row r="17" spans="1:10" ht="15" x14ac:dyDescent="0.2">
      <c r="A17" s="228" t="s">
        <v>173</v>
      </c>
      <c r="B17" s="228"/>
      <c r="C17" s="228"/>
      <c r="D17" s="228"/>
      <c r="E17" s="228"/>
      <c r="F17" s="129"/>
      <c r="G17" s="129"/>
      <c r="H17" s="130"/>
      <c r="I17" s="129"/>
      <c r="J17" s="130"/>
    </row>
    <row r="18" spans="1:10" ht="15" x14ac:dyDescent="0.2">
      <c r="A18" s="228" t="s">
        <v>110</v>
      </c>
      <c r="B18" s="228"/>
      <c r="C18" s="228"/>
      <c r="D18" s="228"/>
      <c r="E18" s="228"/>
      <c r="F18" s="129"/>
      <c r="G18" s="129"/>
      <c r="H18" s="130"/>
      <c r="I18" s="129"/>
      <c r="J18" s="130"/>
    </row>
    <row r="19" spans="1:10" ht="15" x14ac:dyDescent="0.2">
      <c r="A19" s="228" t="s">
        <v>111</v>
      </c>
      <c r="B19" s="228"/>
      <c r="C19" s="228"/>
      <c r="D19" s="228"/>
      <c r="E19" s="228"/>
      <c r="F19" s="129"/>
      <c r="G19" s="129"/>
      <c r="H19" s="130"/>
      <c r="I19" s="129"/>
      <c r="J19" s="130"/>
    </row>
    <row r="20" spans="1:10" ht="15" x14ac:dyDescent="0.2">
      <c r="A20" s="222" t="s">
        <v>78</v>
      </c>
      <c r="B20" s="222"/>
      <c r="C20" s="222"/>
      <c r="D20" s="222"/>
      <c r="E20" s="222"/>
      <c r="F20" s="129"/>
      <c r="G20" s="129"/>
      <c r="H20" s="130"/>
      <c r="I20" s="129"/>
      <c r="J20" s="130"/>
    </row>
    <row r="21" spans="1:10" ht="15" x14ac:dyDescent="0.2">
      <c r="A21" s="222" t="s">
        <v>112</v>
      </c>
      <c r="B21" s="222"/>
      <c r="C21" s="222"/>
      <c r="D21" s="222"/>
      <c r="E21" s="222"/>
      <c r="F21" s="129"/>
      <c r="G21" s="129"/>
      <c r="H21" s="130"/>
      <c r="I21" s="129"/>
      <c r="J21" s="130"/>
    </row>
    <row r="22" spans="1:10" ht="15" x14ac:dyDescent="0.2">
      <c r="A22" s="228" t="s">
        <v>146</v>
      </c>
      <c r="B22" s="228"/>
      <c r="C22" s="228"/>
      <c r="D22" s="228"/>
      <c r="E22" s="228"/>
      <c r="F22" s="129"/>
      <c r="G22" s="129"/>
      <c r="H22" s="130"/>
      <c r="I22" s="129" t="s">
        <v>174</v>
      </c>
      <c r="J22" s="130"/>
    </row>
    <row r="23" spans="1:10" ht="15" x14ac:dyDescent="0.2">
      <c r="A23" s="228" t="s">
        <v>113</v>
      </c>
      <c r="B23" s="228"/>
      <c r="C23" s="228"/>
      <c r="D23" s="228"/>
      <c r="E23" s="228"/>
      <c r="F23" s="129"/>
      <c r="G23" s="129"/>
      <c r="H23" s="130"/>
      <c r="I23" s="129"/>
      <c r="J23" s="130"/>
    </row>
    <row r="24" spans="1:10" ht="15" x14ac:dyDescent="0.2">
      <c r="A24" s="228" t="s">
        <v>147</v>
      </c>
      <c r="B24" s="228"/>
      <c r="C24" s="228"/>
      <c r="D24" s="228"/>
      <c r="E24" s="228"/>
      <c r="F24" s="131">
        <v>3428</v>
      </c>
      <c r="G24" s="129"/>
      <c r="H24" s="130"/>
      <c r="I24" s="129"/>
      <c r="J24" s="130"/>
    </row>
    <row r="25" spans="1:10" ht="15" x14ac:dyDescent="0.2">
      <c r="A25" s="222" t="s">
        <v>114</v>
      </c>
      <c r="B25" s="222"/>
      <c r="C25" s="222"/>
      <c r="D25" s="222"/>
      <c r="E25" s="222"/>
      <c r="F25" s="129"/>
      <c r="G25" s="129"/>
      <c r="H25" s="130"/>
      <c r="I25" s="129"/>
      <c r="J25" s="130"/>
    </row>
    <row r="26" spans="1:10" ht="15" x14ac:dyDescent="0.2">
      <c r="A26" s="228" t="s">
        <v>148</v>
      </c>
      <c r="B26" s="228"/>
      <c r="C26" s="228"/>
      <c r="D26" s="228"/>
      <c r="E26" s="228"/>
      <c r="F26" s="129"/>
      <c r="G26" s="129"/>
      <c r="H26" s="130"/>
      <c r="I26" s="132">
        <v>3.1E-2</v>
      </c>
      <c r="J26" s="130"/>
    </row>
    <row r="27" spans="1:10" ht="15" x14ac:dyDescent="0.2">
      <c r="A27" s="222" t="s">
        <v>115</v>
      </c>
      <c r="B27" s="222"/>
      <c r="C27" s="222"/>
      <c r="D27" s="222"/>
      <c r="E27" s="222"/>
      <c r="F27" s="129"/>
      <c r="G27" s="129"/>
      <c r="H27" s="130"/>
      <c r="I27" s="129"/>
      <c r="J27" s="130"/>
    </row>
    <row r="28" spans="1:10" ht="15" x14ac:dyDescent="0.2">
      <c r="A28" s="228" t="s">
        <v>116</v>
      </c>
      <c r="B28" s="228"/>
      <c r="C28" s="228"/>
      <c r="D28" s="228"/>
      <c r="E28" s="228"/>
      <c r="F28" s="129"/>
      <c r="G28" s="129"/>
      <c r="H28" s="130"/>
      <c r="I28" s="129"/>
      <c r="J28" s="130"/>
    </row>
    <row r="29" spans="1:10" ht="15" x14ac:dyDescent="0.2">
      <c r="A29" s="228" t="s">
        <v>117</v>
      </c>
      <c r="B29" s="228"/>
      <c r="C29" s="228"/>
      <c r="D29" s="228"/>
      <c r="E29" s="228"/>
      <c r="F29" s="129"/>
      <c r="G29" s="129"/>
      <c r="H29" s="130"/>
      <c r="I29" s="129"/>
      <c r="J29" s="130"/>
    </row>
    <row r="30" spans="1:10" ht="15" x14ac:dyDescent="0.2">
      <c r="A30" s="228" t="s">
        <v>118</v>
      </c>
      <c r="B30" s="228"/>
      <c r="C30" s="228"/>
      <c r="D30" s="228"/>
      <c r="E30" s="228"/>
      <c r="F30" s="129"/>
      <c r="G30" s="129"/>
      <c r="H30" s="130"/>
      <c r="I30" s="129"/>
      <c r="J30" s="130"/>
    </row>
    <row r="31" spans="1:10" ht="15" x14ac:dyDescent="0.2">
      <c r="A31" s="228" t="s">
        <v>119</v>
      </c>
      <c r="B31" s="228"/>
      <c r="C31" s="228"/>
      <c r="D31" s="228"/>
      <c r="E31" s="228"/>
      <c r="F31" s="129"/>
      <c r="G31" s="129"/>
      <c r="H31" s="130"/>
      <c r="I31" s="129"/>
      <c r="J31" s="130"/>
    </row>
    <row r="32" spans="1:10" ht="15" x14ac:dyDescent="0.2">
      <c r="A32" s="228" t="s">
        <v>120</v>
      </c>
      <c r="B32" s="228"/>
      <c r="C32" s="228"/>
      <c r="D32" s="228"/>
      <c r="E32" s="228"/>
      <c r="F32" s="129"/>
      <c r="G32" s="129"/>
      <c r="H32" s="130"/>
      <c r="I32" s="129"/>
      <c r="J32" s="130"/>
    </row>
    <row r="33" spans="1:10" ht="15" x14ac:dyDescent="0.2">
      <c r="A33" s="228" t="s">
        <v>121</v>
      </c>
      <c r="B33" s="228"/>
      <c r="C33" s="228"/>
      <c r="D33" s="228"/>
      <c r="E33" s="228"/>
      <c r="F33" s="129"/>
      <c r="G33" s="129"/>
      <c r="H33" s="130"/>
      <c r="I33" s="129"/>
      <c r="J33" s="130"/>
    </row>
    <row r="34" spans="1:10" ht="15" x14ac:dyDescent="0.2">
      <c r="A34" s="228" t="s">
        <v>37</v>
      </c>
      <c r="B34" s="228"/>
      <c r="C34" s="228"/>
      <c r="D34" s="228"/>
      <c r="E34" s="228"/>
      <c r="F34" s="129"/>
      <c r="G34" s="129"/>
      <c r="H34" s="130"/>
      <c r="I34" s="129"/>
      <c r="J34" s="130"/>
    </row>
    <row r="35" spans="1:10" ht="15" x14ac:dyDescent="0.2">
      <c r="A35" s="228" t="s">
        <v>122</v>
      </c>
      <c r="B35" s="228"/>
      <c r="C35" s="228"/>
      <c r="D35" s="228"/>
      <c r="E35" s="228"/>
      <c r="F35" s="129"/>
      <c r="G35" s="129"/>
      <c r="H35" s="130"/>
      <c r="I35" s="129"/>
      <c r="J35" s="130"/>
    </row>
    <row r="36" spans="1:10" ht="15" x14ac:dyDescent="0.2">
      <c r="A36" s="230" t="s">
        <v>123</v>
      </c>
      <c r="B36" s="231"/>
      <c r="C36" s="231"/>
      <c r="D36" s="231"/>
      <c r="E36" s="232"/>
      <c r="F36" s="129"/>
      <c r="G36" s="129"/>
      <c r="H36" s="130"/>
      <c r="I36" s="129"/>
      <c r="J36" s="130"/>
    </row>
    <row r="37" spans="1:10" ht="15" x14ac:dyDescent="0.2">
      <c r="A37" s="222" t="s">
        <v>149</v>
      </c>
      <c r="B37" s="222"/>
      <c r="C37" s="222"/>
      <c r="D37" s="222"/>
      <c r="E37" s="222"/>
      <c r="F37" s="129"/>
      <c r="G37" s="132">
        <v>0.11310000000000001</v>
      </c>
      <c r="H37" s="130"/>
      <c r="I37" s="129"/>
      <c r="J37" s="130"/>
    </row>
    <row r="38" spans="1:10" ht="15" x14ac:dyDescent="0.2">
      <c r="A38" s="222" t="s">
        <v>124</v>
      </c>
      <c r="B38" s="222"/>
      <c r="C38" s="222"/>
      <c r="D38" s="222"/>
      <c r="E38" s="222"/>
      <c r="F38" s="129"/>
      <c r="G38" s="129"/>
      <c r="H38" s="130"/>
      <c r="I38" s="129"/>
      <c r="J38" s="130"/>
    </row>
    <row r="39" spans="1:10" ht="15" x14ac:dyDescent="0.2">
      <c r="A39" s="228" t="s">
        <v>150</v>
      </c>
      <c r="B39" s="228"/>
      <c r="C39" s="228"/>
      <c r="D39" s="228"/>
      <c r="E39" s="228"/>
      <c r="F39" s="129"/>
      <c r="G39" s="129"/>
      <c r="H39" s="130"/>
      <c r="I39" s="129" t="s">
        <v>153</v>
      </c>
      <c r="J39" s="130"/>
    </row>
    <row r="40" spans="1:10" ht="15" x14ac:dyDescent="0.2">
      <c r="A40" s="222" t="s">
        <v>125</v>
      </c>
      <c r="B40" s="222"/>
      <c r="C40" s="222"/>
      <c r="D40" s="222"/>
      <c r="E40" s="222"/>
      <c r="F40" s="129"/>
      <c r="G40" s="129"/>
      <c r="H40" s="130"/>
      <c r="I40" s="129"/>
      <c r="J40" s="130"/>
    </row>
    <row r="41" spans="1:10" ht="15" x14ac:dyDescent="0.2">
      <c r="A41" s="228" t="s">
        <v>151</v>
      </c>
      <c r="B41" s="228"/>
      <c r="C41" s="228"/>
      <c r="D41" s="228"/>
      <c r="E41" s="228"/>
      <c r="F41" s="129"/>
      <c r="G41" s="129"/>
      <c r="H41" s="130"/>
      <c r="I41" s="132">
        <v>4.2000000000000003E-2</v>
      </c>
      <c r="J41" s="130"/>
    </row>
    <row r="42" spans="1:10" ht="47.25" customHeight="1" x14ac:dyDescent="0.2">
      <c r="A42" s="229" t="s">
        <v>175</v>
      </c>
      <c r="B42" s="222"/>
      <c r="C42" s="222"/>
      <c r="D42" s="222"/>
      <c r="E42" s="222"/>
      <c r="F42" s="129"/>
      <c r="G42" s="133"/>
      <c r="H42" s="130"/>
      <c r="I42" s="147">
        <v>1.916E-2</v>
      </c>
      <c r="J42" s="130"/>
    </row>
    <row r="43" spans="1:10" ht="15" x14ac:dyDescent="0.2">
      <c r="A43" s="222" t="s">
        <v>152</v>
      </c>
      <c r="B43" s="222"/>
      <c r="C43" s="222"/>
      <c r="D43" s="222"/>
      <c r="E43" s="222"/>
      <c r="F43" s="129"/>
      <c r="G43" s="148" t="s">
        <v>154</v>
      </c>
      <c r="H43" s="130"/>
      <c r="I43" s="132">
        <v>0.08</v>
      </c>
      <c r="J43" s="130"/>
    </row>
    <row r="44" spans="1:10" ht="15" x14ac:dyDescent="0.2">
      <c r="A44" s="222" t="s">
        <v>126</v>
      </c>
      <c r="B44" s="222"/>
      <c r="C44" s="222"/>
      <c r="D44" s="222"/>
      <c r="E44" s="222"/>
      <c r="F44" s="129"/>
      <c r="G44" s="129"/>
      <c r="H44" s="130"/>
      <c r="I44" s="129"/>
      <c r="J44" s="130"/>
    </row>
    <row r="45" spans="1:10" ht="15" x14ac:dyDescent="0.2">
      <c r="A45" s="222" t="s">
        <v>127</v>
      </c>
      <c r="B45" s="222"/>
      <c r="C45" s="222"/>
      <c r="D45" s="222"/>
      <c r="E45" s="222"/>
      <c r="F45" s="129"/>
      <c r="G45" s="129"/>
      <c r="H45" s="130"/>
      <c r="I45" s="129"/>
      <c r="J45" s="130"/>
    </row>
    <row r="46" spans="1:10" ht="15" x14ac:dyDescent="0.2">
      <c r="A46" s="222" t="s">
        <v>128</v>
      </c>
      <c r="B46" s="222"/>
      <c r="C46" s="222"/>
      <c r="D46" s="222"/>
      <c r="E46" s="222"/>
      <c r="F46" s="129"/>
      <c r="G46" s="129"/>
      <c r="H46" s="130"/>
      <c r="I46" s="129"/>
      <c r="J46" s="129"/>
    </row>
    <row r="47" spans="1:10" ht="15" x14ac:dyDescent="0.2">
      <c r="A47" s="222" t="s">
        <v>129</v>
      </c>
      <c r="B47" s="222"/>
      <c r="C47" s="222"/>
      <c r="D47" s="222"/>
      <c r="E47" s="222"/>
      <c r="F47" s="129"/>
      <c r="G47" s="129"/>
      <c r="H47" s="130"/>
      <c r="I47" s="129"/>
      <c r="J47" s="129"/>
    </row>
    <row r="48" spans="1:10" ht="15" x14ac:dyDescent="0.2">
      <c r="A48" s="222" t="s">
        <v>130</v>
      </c>
      <c r="B48" s="222"/>
      <c r="C48" s="222"/>
      <c r="D48" s="222"/>
      <c r="E48" s="222"/>
      <c r="F48" s="129"/>
      <c r="G48" s="129"/>
      <c r="H48" s="130"/>
      <c r="I48" s="129"/>
      <c r="J48" s="129"/>
    </row>
    <row r="49" spans="1:10" ht="15" x14ac:dyDescent="0.2">
      <c r="A49" s="222" t="s">
        <v>131</v>
      </c>
      <c r="B49" s="222"/>
      <c r="C49" s="222"/>
      <c r="D49" s="222"/>
      <c r="E49" s="222"/>
      <c r="F49" s="129"/>
      <c r="G49" s="129"/>
      <c r="H49" s="130"/>
      <c r="I49" s="129"/>
      <c r="J49" s="129"/>
    </row>
    <row r="50" spans="1:10" ht="15" x14ac:dyDescent="0.2">
      <c r="A50" s="222" t="s">
        <v>132</v>
      </c>
      <c r="B50" s="222"/>
      <c r="C50" s="222"/>
      <c r="D50" s="222"/>
      <c r="E50" s="222"/>
      <c r="F50" s="129"/>
      <c r="G50" s="129"/>
      <c r="H50" s="130"/>
      <c r="I50" s="129"/>
      <c r="J50" s="129"/>
    </row>
    <row r="51" spans="1:10" ht="15" x14ac:dyDescent="0.2">
      <c r="A51" s="222" t="s">
        <v>133</v>
      </c>
      <c r="B51" s="222"/>
      <c r="C51" s="222"/>
      <c r="D51" s="222"/>
      <c r="E51" s="222"/>
      <c r="F51" s="129"/>
      <c r="G51" s="129"/>
      <c r="H51" s="130"/>
      <c r="I51" s="129"/>
      <c r="J51" s="130"/>
    </row>
    <row r="52" spans="1:10" ht="15" x14ac:dyDescent="0.2">
      <c r="A52" s="222" t="s">
        <v>134</v>
      </c>
      <c r="B52" s="222"/>
      <c r="C52" s="222"/>
      <c r="D52" s="222"/>
      <c r="E52" s="222"/>
      <c r="F52" s="129"/>
      <c r="G52" s="129"/>
      <c r="H52" s="130"/>
      <c r="I52" s="129"/>
      <c r="J52" s="130"/>
    </row>
    <row r="53" spans="1:10" ht="15" x14ac:dyDescent="0.2">
      <c r="A53" s="222" t="s">
        <v>135</v>
      </c>
      <c r="B53" s="222"/>
      <c r="C53" s="222"/>
      <c r="D53" s="222"/>
      <c r="E53" s="222"/>
      <c r="F53" s="129"/>
      <c r="G53" s="129"/>
      <c r="H53" s="130"/>
      <c r="I53" s="129"/>
      <c r="J53" s="130"/>
    </row>
    <row r="54" spans="1:10" ht="15" x14ac:dyDescent="0.2">
      <c r="A54" s="223" t="s">
        <v>136</v>
      </c>
      <c r="B54" s="224"/>
      <c r="C54" s="224"/>
      <c r="D54" s="224"/>
      <c r="E54" s="224"/>
      <c r="F54" s="224"/>
      <c r="G54" s="224"/>
      <c r="H54" s="224"/>
      <c r="I54" s="224"/>
      <c r="J54" s="225"/>
    </row>
    <row r="55" spans="1:10" ht="15" x14ac:dyDescent="0.2">
      <c r="A55" s="226" t="s">
        <v>155</v>
      </c>
      <c r="B55" s="227"/>
      <c r="C55" s="134"/>
      <c r="D55" s="135" t="s">
        <v>7</v>
      </c>
      <c r="E55" s="136"/>
      <c r="F55" s="227" t="s">
        <v>156</v>
      </c>
      <c r="G55" s="227"/>
      <c r="H55" s="137" t="s">
        <v>2</v>
      </c>
      <c r="I55" s="138"/>
      <c r="J55" s="139"/>
    </row>
    <row r="56" spans="1:10" ht="15" x14ac:dyDescent="0.2">
      <c r="A56" s="219" t="s">
        <v>137</v>
      </c>
      <c r="B56" s="220"/>
      <c r="C56" s="220"/>
      <c r="D56" s="206"/>
      <c r="E56" s="206"/>
      <c r="F56" s="207"/>
      <c r="G56" s="208"/>
      <c r="H56" s="138"/>
      <c r="I56" s="138"/>
      <c r="J56" s="139"/>
    </row>
    <row r="57" spans="1:10" ht="15" x14ac:dyDescent="0.2">
      <c r="A57" s="209"/>
      <c r="B57" s="206"/>
      <c r="C57" s="206"/>
      <c r="D57" s="206"/>
      <c r="E57" s="206"/>
      <c r="F57" s="216" t="s">
        <v>157</v>
      </c>
      <c r="G57" s="217"/>
      <c r="H57" s="138"/>
      <c r="I57" s="216" t="s">
        <v>166</v>
      </c>
      <c r="J57" s="217"/>
    </row>
    <row r="58" spans="1:10" ht="15" x14ac:dyDescent="0.2">
      <c r="A58" s="140"/>
      <c r="B58" s="138"/>
      <c r="C58" s="138"/>
      <c r="D58" s="138"/>
      <c r="E58" s="138"/>
      <c r="F58" s="203"/>
      <c r="G58" s="205"/>
      <c r="H58" s="138"/>
      <c r="I58" s="203"/>
      <c r="J58" s="205"/>
    </row>
    <row r="59" spans="1:10" ht="15" x14ac:dyDescent="0.2">
      <c r="A59" s="210" t="s">
        <v>164</v>
      </c>
      <c r="B59" s="211"/>
      <c r="C59" s="141" t="s">
        <v>163</v>
      </c>
      <c r="D59" s="141" t="s">
        <v>162</v>
      </c>
      <c r="E59" s="142" t="s">
        <v>161</v>
      </c>
      <c r="F59" s="216" t="s">
        <v>158</v>
      </c>
      <c r="G59" s="217"/>
      <c r="H59" s="138"/>
      <c r="I59" s="216" t="s">
        <v>167</v>
      </c>
      <c r="J59" s="217"/>
    </row>
    <row r="60" spans="1:10" ht="15" x14ac:dyDescent="0.2">
      <c r="A60" s="212" t="s">
        <v>165</v>
      </c>
      <c r="B60" s="213"/>
      <c r="C60" s="138"/>
      <c r="D60" s="138"/>
      <c r="E60" s="139"/>
      <c r="F60" s="140" t="s">
        <v>159</v>
      </c>
      <c r="G60" s="139"/>
      <c r="H60" s="138"/>
      <c r="I60" s="203"/>
      <c r="J60" s="205"/>
    </row>
    <row r="61" spans="1:10" ht="15" x14ac:dyDescent="0.2">
      <c r="A61" s="214" t="s">
        <v>168</v>
      </c>
      <c r="B61" s="215"/>
      <c r="C61" s="143"/>
      <c r="D61" s="143"/>
      <c r="E61" s="144"/>
      <c r="F61" s="145" t="s">
        <v>160</v>
      </c>
      <c r="G61" s="144"/>
      <c r="H61" s="138"/>
      <c r="I61" s="138"/>
      <c r="J61" s="139"/>
    </row>
    <row r="62" spans="1:10" ht="15" x14ac:dyDescent="0.2">
      <c r="A62" s="212" t="s">
        <v>138</v>
      </c>
      <c r="B62" s="213"/>
      <c r="C62" s="213"/>
      <c r="D62" s="213"/>
      <c r="E62" s="213"/>
      <c r="F62" s="213"/>
      <c r="G62" s="213"/>
      <c r="H62" s="213"/>
      <c r="I62" s="213"/>
      <c r="J62" s="218"/>
    </row>
    <row r="63" spans="1:10" ht="15" x14ac:dyDescent="0.2">
      <c r="A63" s="219" t="s">
        <v>169</v>
      </c>
      <c r="B63" s="220"/>
      <c r="C63" s="146" t="s">
        <v>170</v>
      </c>
      <c r="D63" s="221" t="s">
        <v>171</v>
      </c>
      <c r="E63" s="221"/>
      <c r="F63" s="138"/>
      <c r="G63" s="198" t="s">
        <v>176</v>
      </c>
      <c r="H63" s="198"/>
      <c r="I63" s="198"/>
      <c r="J63" s="199"/>
    </row>
    <row r="64" spans="1:10" ht="15" x14ac:dyDescent="0.2">
      <c r="A64" s="200" t="s">
        <v>139</v>
      </c>
      <c r="B64" s="201"/>
      <c r="C64" s="201"/>
      <c r="D64" s="201"/>
      <c r="E64" s="201"/>
      <c r="F64" s="201"/>
      <c r="G64" s="201"/>
      <c r="H64" s="201"/>
      <c r="I64" s="201"/>
      <c r="J64" s="202"/>
    </row>
    <row r="65" spans="1:10" ht="15" x14ac:dyDescent="0.2">
      <c r="A65" s="203" t="s">
        <v>140</v>
      </c>
      <c r="B65" s="204"/>
      <c r="C65" s="204"/>
      <c r="D65" s="204"/>
      <c r="E65" s="204"/>
      <c r="F65" s="204"/>
      <c r="G65" s="204"/>
      <c r="H65" s="204"/>
      <c r="I65" s="204"/>
      <c r="J65" s="205"/>
    </row>
    <row r="66" spans="1:10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127"/>
    </row>
    <row r="67" spans="1:10" x14ac:dyDescent="0.2">
      <c r="A67" s="127"/>
      <c r="B67" s="127"/>
      <c r="C67" s="127"/>
      <c r="D67" s="127"/>
      <c r="E67" s="127"/>
      <c r="F67" s="127"/>
      <c r="G67" s="127"/>
      <c r="H67" s="127"/>
      <c r="I67" s="127"/>
      <c r="J67" s="127"/>
    </row>
    <row r="68" spans="1:10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</row>
    <row r="69" spans="1:10" x14ac:dyDescent="0.2">
      <c r="A69" s="127"/>
      <c r="B69" s="127"/>
      <c r="C69" s="127"/>
      <c r="D69" s="127"/>
      <c r="E69" s="127"/>
      <c r="F69" s="127"/>
      <c r="G69" s="127"/>
      <c r="H69" s="127"/>
      <c r="I69" s="127"/>
      <c r="J69" s="127"/>
    </row>
  </sheetData>
  <mergeCells count="87">
    <mergeCell ref="A1:J1"/>
    <mergeCell ref="A2:E2"/>
    <mergeCell ref="F2:J2"/>
    <mergeCell ref="A3:E3"/>
    <mergeCell ref="F3:J3"/>
    <mergeCell ref="A5:E5"/>
    <mergeCell ref="A6:E6"/>
    <mergeCell ref="A7:E7"/>
    <mergeCell ref="A8:E8"/>
    <mergeCell ref="F4:J4"/>
    <mergeCell ref="F5:J5"/>
    <mergeCell ref="F6:J6"/>
    <mergeCell ref="F7:J7"/>
    <mergeCell ref="F8:J8"/>
    <mergeCell ref="A4:E4"/>
    <mergeCell ref="F9:J9"/>
    <mergeCell ref="F10:J10"/>
    <mergeCell ref="A9:E9"/>
    <mergeCell ref="A10:E10"/>
    <mergeCell ref="A11:E12"/>
    <mergeCell ref="F11:F12"/>
    <mergeCell ref="G11:H11"/>
    <mergeCell ref="I11:J11"/>
    <mergeCell ref="A25:E25"/>
    <mergeCell ref="A13:E13"/>
    <mergeCell ref="A14:E14"/>
    <mergeCell ref="A15:E15"/>
    <mergeCell ref="A16:E16"/>
    <mergeCell ref="A18:E18"/>
    <mergeCell ref="A19:E19"/>
    <mergeCell ref="A20:E20"/>
    <mergeCell ref="A21:E21"/>
    <mergeCell ref="A22:E22"/>
    <mergeCell ref="A23:E23"/>
    <mergeCell ref="A24:E24"/>
    <mergeCell ref="A17:E17"/>
    <mergeCell ref="A37:E37"/>
    <mergeCell ref="A26:E26"/>
    <mergeCell ref="A27:E27"/>
    <mergeCell ref="A28:E28"/>
    <mergeCell ref="A29:E29"/>
    <mergeCell ref="A30:E30"/>
    <mergeCell ref="A31:E31"/>
    <mergeCell ref="A36:E36"/>
    <mergeCell ref="A32:E32"/>
    <mergeCell ref="A33:E33"/>
    <mergeCell ref="A34:E34"/>
    <mergeCell ref="A35:E35"/>
    <mergeCell ref="A48:E48"/>
    <mergeCell ref="A38:E38"/>
    <mergeCell ref="A39:E39"/>
    <mergeCell ref="A41:E41"/>
    <mergeCell ref="A40:E40"/>
    <mergeCell ref="A44:E44"/>
    <mergeCell ref="A42:E42"/>
    <mergeCell ref="A45:E45"/>
    <mergeCell ref="A46:E46"/>
    <mergeCell ref="A47:E47"/>
    <mergeCell ref="A43:E43"/>
    <mergeCell ref="F59:G59"/>
    <mergeCell ref="A49:E49"/>
    <mergeCell ref="A50:E50"/>
    <mergeCell ref="A51:E51"/>
    <mergeCell ref="A52:E52"/>
    <mergeCell ref="A53:E53"/>
    <mergeCell ref="A54:J54"/>
    <mergeCell ref="A55:B55"/>
    <mergeCell ref="A56:C56"/>
    <mergeCell ref="F55:G55"/>
    <mergeCell ref="F57:G57"/>
    <mergeCell ref="F58:G58"/>
    <mergeCell ref="G63:J63"/>
    <mergeCell ref="A64:J64"/>
    <mergeCell ref="A65:J65"/>
    <mergeCell ref="D56:E56"/>
    <mergeCell ref="F56:G56"/>
    <mergeCell ref="A57:E57"/>
    <mergeCell ref="A59:B59"/>
    <mergeCell ref="A60:B60"/>
    <mergeCell ref="A61:B61"/>
    <mergeCell ref="I57:J57"/>
    <mergeCell ref="I58:J58"/>
    <mergeCell ref="I59:J59"/>
    <mergeCell ref="I60:J60"/>
    <mergeCell ref="A62:J62"/>
    <mergeCell ref="A63:B63"/>
    <mergeCell ref="D63:E6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697C8542F804888229003C3A6F1E0" ma:contentTypeVersion="0" ma:contentTypeDescription="Crée un document." ma:contentTypeScope="" ma:versionID="a6fc95eaeb1b33f2300f70bc039626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74F94F-C087-4404-BF94-F7B8CA0970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978D88-293B-4C56-B80B-C3BB20B1C3F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DBC1E5-A8E5-4A3D-875A-246EDCA01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cattiaux</vt:lpstr>
      <vt:lpstr>Annexe 6</vt:lpstr>
      <vt:lpstr>cattiaux!nb_salariés</vt:lpstr>
      <vt:lpstr>cattiaux!PLAFONDSS</vt:lpstr>
      <vt:lpstr>cattiaux!SB</vt:lpstr>
      <vt:lpstr>cattiaux!temps_complet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fpenaud</cp:lastModifiedBy>
  <cp:lastPrinted>2017-01-20T11:05:08Z</cp:lastPrinted>
  <dcterms:created xsi:type="dcterms:W3CDTF">2003-11-27T13:10:54Z</dcterms:created>
  <dcterms:modified xsi:type="dcterms:W3CDTF">2020-07-30T09:43:56Z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0x010100575697C8542F804888229003C3A6F1E0</vt:lpwstr>
  </property>
  <property fmtid="{D5CDD505-2E9C-101B-9397-08002B2CF9AE}" pid="3" name="WorkbookGuid">
    <vt:lpwstr>5d03a996-596b-451e-971b-be84ee954976</vt:lpwstr>
  </property>
</Properties>
</file>